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stephenhughes/Documents/Stephen/Dual Credit 2025 2026/Cycle 1B/"/>
    </mc:Choice>
  </mc:AlternateContent>
  <xr:revisionPtr revIDLastSave="0" documentId="13_ncr:1_{FB738439-AD8B-8443-90BB-827B523A18F3}" xr6:coauthVersionLast="47" xr6:coauthVersionMax="47" xr10:uidLastSave="{00000000-0000-0000-0000-000000000000}"/>
  <bookViews>
    <workbookView xWindow="0" yWindow="740" windowWidth="29400" windowHeight="17080" xr2:uid="{CC5E312B-F581-9B4A-B008-7CF06E8F6A4A}"/>
  </bookViews>
  <sheets>
    <sheet name="C1B Program Approvals" sheetId="1" r:id="rId1"/>
    <sheet name="Durham College" sheetId="16" r:id="rId2"/>
    <sheet name="Loyalist" sheetId="18" r:id="rId3"/>
    <sheet name="Fleming" sheetId="17" r:id="rId4"/>
    <sheet name="TLD" sheetId="15" r:id="rId5"/>
    <sheet name="PVNC" sheetId="14" r:id="rId6"/>
    <sheet name="KPR" sheetId="13" r:id="rId7"/>
    <sheet name="DDSB" sheetId="12" r:id="rId8"/>
    <sheet name="DCDSB" sheetId="11" r:id="rId9"/>
    <sheet name="Forums and Activities" sheetId="2" r:id="rId10"/>
  </sheets>
  <definedNames>
    <definedName name="_xlnm._FilterDatabase" localSheetId="0" hidden="1">'C1B Program Approvals'!$A$1:$AO$355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5" i="18" l="1"/>
  <c r="L15" i="18"/>
  <c r="M15" i="18"/>
  <c r="K15" i="18"/>
  <c r="W151" i="17"/>
  <c r="L151" i="17"/>
  <c r="M151" i="17"/>
  <c r="K151" i="17"/>
  <c r="W178" i="16"/>
  <c r="L178" i="16"/>
  <c r="M178" i="16"/>
  <c r="K178" i="16"/>
  <c r="AD33" i="15"/>
  <c r="L33" i="15"/>
  <c r="M33" i="15"/>
  <c r="K33" i="15"/>
  <c r="AD52" i="14"/>
  <c r="L52" i="14"/>
  <c r="M52" i="14"/>
  <c r="K52" i="14"/>
  <c r="AD72" i="13"/>
  <c r="AE72" i="13"/>
  <c r="L72" i="13"/>
  <c r="M72" i="13"/>
  <c r="K72" i="13"/>
  <c r="AD78" i="12"/>
  <c r="L78" i="12"/>
  <c r="M78" i="12"/>
  <c r="K78" i="12"/>
  <c r="AD50" i="11"/>
  <c r="L50" i="11"/>
  <c r="M50" i="11"/>
  <c r="K50" i="11"/>
  <c r="AI265" i="1"/>
  <c r="AA265" i="1"/>
  <c r="R265" i="1"/>
  <c r="M265" i="1"/>
  <c r="N265" i="1" s="1"/>
  <c r="AA246" i="1"/>
  <c r="R246" i="1"/>
  <c r="M246" i="1"/>
  <c r="N246" i="1" s="1"/>
  <c r="AA219" i="1"/>
  <c r="R219" i="1"/>
  <c r="M219" i="1"/>
  <c r="N219" i="1" s="1"/>
  <c r="AA217" i="1"/>
  <c r="R217" i="1"/>
  <c r="M217" i="1"/>
  <c r="N217" i="1" s="1"/>
  <c r="AI261" i="1"/>
  <c r="AA261" i="1"/>
  <c r="R261" i="1"/>
  <c r="M261" i="1"/>
  <c r="N261" i="1" s="1"/>
  <c r="AA280" i="1"/>
  <c r="R280" i="1"/>
  <c r="M280" i="1"/>
  <c r="X280" i="1" s="1"/>
  <c r="X265" i="1" l="1"/>
  <c r="AE265" i="1" s="1"/>
  <c r="U265" i="1"/>
  <c r="W265" i="1" s="1"/>
  <c r="U246" i="1"/>
  <c r="W246" i="1" s="1"/>
  <c r="X246" i="1"/>
  <c r="AE246" i="1" s="1"/>
  <c r="U219" i="1"/>
  <c r="W219" i="1" s="1"/>
  <c r="X219" i="1"/>
  <c r="AE219" i="1" s="1"/>
  <c r="U217" i="1"/>
  <c r="W217" i="1" s="1"/>
  <c r="X217" i="1"/>
  <c r="AE217" i="1" s="1"/>
  <c r="AE280" i="1"/>
  <c r="U261" i="1"/>
  <c r="W261" i="1" s="1"/>
  <c r="X261" i="1"/>
  <c r="AE261" i="1" s="1"/>
  <c r="U280" i="1"/>
  <c r="N280" i="1"/>
  <c r="AI11" i="1"/>
  <c r="AA11" i="1"/>
  <c r="R11" i="1"/>
  <c r="M11" i="1"/>
  <c r="N11" i="1" s="1"/>
  <c r="AF75" i="1"/>
  <c r="AF70" i="1"/>
  <c r="AA67" i="1"/>
  <c r="AE67" i="1" s="1"/>
  <c r="AF67" i="1" s="1"/>
  <c r="M67" i="1"/>
  <c r="N67" i="1" s="1"/>
  <c r="AF74" i="1"/>
  <c r="AI69" i="1"/>
  <c r="W69" i="1"/>
  <c r="AF69" i="1" s="1"/>
  <c r="AA66" i="1"/>
  <c r="M66" i="1"/>
  <c r="N66" i="1" s="1"/>
  <c r="W66" i="1" s="1"/>
  <c r="AA87" i="1"/>
  <c r="R87" i="1"/>
  <c r="M87" i="1"/>
  <c r="X87" i="1" s="1"/>
  <c r="M84" i="1"/>
  <c r="X84" i="1" s="1"/>
  <c r="M85" i="1"/>
  <c r="N85" i="1" s="1"/>
  <c r="M86" i="1"/>
  <c r="N86" i="1" s="1"/>
  <c r="AA86" i="1"/>
  <c r="R86" i="1"/>
  <c r="AA85" i="1"/>
  <c r="R85" i="1"/>
  <c r="AA300" i="1"/>
  <c r="M300" i="1"/>
  <c r="N300" i="1" s="1"/>
  <c r="W300" i="1" s="1"/>
  <c r="AI300" i="1"/>
  <c r="AA84" i="1"/>
  <c r="R84" i="1"/>
  <c r="M88" i="1"/>
  <c r="N88" i="1" s="1"/>
  <c r="R88" i="1"/>
  <c r="AA88" i="1"/>
  <c r="AI88" i="1"/>
  <c r="R114" i="1"/>
  <c r="W114" i="1" s="1"/>
  <c r="AI114" i="1"/>
  <c r="AA114" i="1"/>
  <c r="AE114" i="1" s="1"/>
  <c r="H18" i="2"/>
  <c r="V17" i="2"/>
  <c r="H17" i="2"/>
  <c r="V16" i="2"/>
  <c r="V14" i="2"/>
  <c r="V13" i="2"/>
  <c r="H13" i="2"/>
  <c r="H12" i="2"/>
  <c r="H11" i="2"/>
  <c r="V10" i="2"/>
  <c r="H10" i="2"/>
  <c r="H9" i="2"/>
  <c r="H8" i="2"/>
  <c r="V7" i="2"/>
  <c r="H7" i="2"/>
  <c r="V6" i="2"/>
  <c r="V5" i="2"/>
  <c r="H5" i="2"/>
  <c r="V4" i="2"/>
  <c r="H4" i="2"/>
  <c r="H3" i="2"/>
  <c r="AD345" i="1"/>
  <c r="AC345" i="1"/>
  <c r="AB345" i="1"/>
  <c r="Z345" i="1"/>
  <c r="Y345" i="1"/>
  <c r="V345" i="1"/>
  <c r="T345" i="1"/>
  <c r="S345" i="1"/>
  <c r="Q345" i="1"/>
  <c r="P345" i="1"/>
  <c r="L345" i="1"/>
  <c r="K345" i="1"/>
  <c r="AA344" i="1"/>
  <c r="M344" i="1"/>
  <c r="N344" i="1" s="1"/>
  <c r="W343" i="1"/>
  <c r="AF343" i="1" s="1"/>
  <c r="AE342" i="1"/>
  <c r="W342" i="1"/>
  <c r="AA341" i="1"/>
  <c r="M341" i="1"/>
  <c r="X341" i="1" s="1"/>
  <c r="AA340" i="1"/>
  <c r="X340" i="1"/>
  <c r="N340" i="1"/>
  <c r="W340" i="1" s="1"/>
  <c r="AF340" i="1" s="1"/>
  <c r="AA339" i="1"/>
  <c r="X339" i="1"/>
  <c r="N339" i="1"/>
  <c r="W339" i="1" s="1"/>
  <c r="AF339" i="1" s="1"/>
  <c r="AA338" i="1"/>
  <c r="M338" i="1"/>
  <c r="X338" i="1" s="1"/>
  <c r="AA337" i="1"/>
  <c r="M337" i="1"/>
  <c r="O337" i="1" s="1"/>
  <c r="R337" i="1" s="1"/>
  <c r="AA336" i="1"/>
  <c r="R336" i="1"/>
  <c r="M336" i="1"/>
  <c r="N336" i="1" s="1"/>
  <c r="AA335" i="1"/>
  <c r="X335" i="1"/>
  <c r="N335" i="1"/>
  <c r="W335" i="1" s="1"/>
  <c r="AF335" i="1" s="1"/>
  <c r="AA334" i="1"/>
  <c r="X334" i="1"/>
  <c r="N334" i="1"/>
  <c r="W334" i="1" s="1"/>
  <c r="AF334" i="1" s="1"/>
  <c r="AA333" i="1"/>
  <c r="M333" i="1"/>
  <c r="AA332" i="1"/>
  <c r="M332" i="1"/>
  <c r="O332" i="1" s="1"/>
  <c r="R332" i="1" s="1"/>
  <c r="AA331" i="1"/>
  <c r="M331" i="1"/>
  <c r="AA330" i="1"/>
  <c r="M330" i="1"/>
  <c r="O330" i="1" s="1"/>
  <c r="R330" i="1" s="1"/>
  <c r="AI329" i="1"/>
  <c r="R329" i="1"/>
  <c r="W329" i="1" s="1"/>
  <c r="AF329" i="1" s="1"/>
  <c r="AI328" i="1"/>
  <c r="R328" i="1"/>
  <c r="W328" i="1" s="1"/>
  <c r="AF328" i="1" s="1"/>
  <c r="AI327" i="1"/>
  <c r="AA327" i="1"/>
  <c r="M327" i="1"/>
  <c r="AI326" i="1"/>
  <c r="AA326" i="1"/>
  <c r="M326" i="1"/>
  <c r="AI325" i="1"/>
  <c r="AA325" i="1"/>
  <c r="M325" i="1"/>
  <c r="AI324" i="1"/>
  <c r="AA324" i="1"/>
  <c r="X324" i="1"/>
  <c r="W324" i="1"/>
  <c r="AI323" i="1"/>
  <c r="AA323" i="1"/>
  <c r="R323" i="1"/>
  <c r="M323" i="1"/>
  <c r="AI322" i="1"/>
  <c r="AA322" i="1"/>
  <c r="R322" i="1"/>
  <c r="M322" i="1"/>
  <c r="AG322" i="1" s="1"/>
  <c r="AI321" i="1"/>
  <c r="AA321" i="1"/>
  <c r="R321" i="1"/>
  <c r="M321" i="1"/>
  <c r="AI320" i="1"/>
  <c r="AA320" i="1"/>
  <c r="R320" i="1"/>
  <c r="M320" i="1"/>
  <c r="U320" i="1" s="1"/>
  <c r="AI319" i="1"/>
  <c r="AA319" i="1"/>
  <c r="R319" i="1"/>
  <c r="M319" i="1"/>
  <c r="U319" i="1" s="1"/>
  <c r="AI318" i="1"/>
  <c r="AA318" i="1"/>
  <c r="R318" i="1"/>
  <c r="M318" i="1"/>
  <c r="N318" i="1" s="1"/>
  <c r="AI317" i="1"/>
  <c r="AA317" i="1"/>
  <c r="M317" i="1"/>
  <c r="U317" i="1" s="1"/>
  <c r="AI316" i="1"/>
  <c r="W316" i="1"/>
  <c r="AF316" i="1" s="1"/>
  <c r="M316" i="1"/>
  <c r="X316" i="1" s="1"/>
  <c r="AI315" i="1"/>
  <c r="W315" i="1"/>
  <c r="AF315" i="1" s="1"/>
  <c r="M315" i="1"/>
  <c r="X315" i="1" s="1"/>
  <c r="AI314" i="1"/>
  <c r="AA314" i="1"/>
  <c r="M314" i="1"/>
  <c r="X314" i="1" s="1"/>
  <c r="AI313" i="1"/>
  <c r="AA313" i="1"/>
  <c r="R313" i="1"/>
  <c r="M313" i="1"/>
  <c r="X313" i="1" s="1"/>
  <c r="AI312" i="1"/>
  <c r="AA312" i="1"/>
  <c r="R312" i="1"/>
  <c r="M312" i="1"/>
  <c r="N312" i="1" s="1"/>
  <c r="AI311" i="1"/>
  <c r="AA311" i="1"/>
  <c r="R311" i="1"/>
  <c r="M311" i="1"/>
  <c r="N311" i="1" s="1"/>
  <c r="AI310" i="1"/>
  <c r="AA310" i="1"/>
  <c r="R310" i="1"/>
  <c r="M310" i="1"/>
  <c r="AI309" i="1"/>
  <c r="AA309" i="1"/>
  <c r="R309" i="1"/>
  <c r="M309" i="1"/>
  <c r="X309" i="1" s="1"/>
  <c r="AI308" i="1"/>
  <c r="AA308" i="1"/>
  <c r="R308" i="1"/>
  <c r="M308" i="1"/>
  <c r="N308" i="1" s="1"/>
  <c r="AI307" i="1"/>
  <c r="AA307" i="1"/>
  <c r="R307" i="1"/>
  <c r="M307" i="1"/>
  <c r="N307" i="1" s="1"/>
  <c r="AI306" i="1"/>
  <c r="AA306" i="1"/>
  <c r="R306" i="1"/>
  <c r="M306" i="1"/>
  <c r="X306" i="1" s="1"/>
  <c r="AI305" i="1"/>
  <c r="AA305" i="1"/>
  <c r="R305" i="1"/>
  <c r="M305" i="1"/>
  <c r="X305" i="1" s="1"/>
  <c r="AI304" i="1"/>
  <c r="AA304" i="1"/>
  <c r="R304" i="1"/>
  <c r="M304" i="1"/>
  <c r="N304" i="1" s="1"/>
  <c r="AI303" i="1"/>
  <c r="AA303" i="1"/>
  <c r="R303" i="1"/>
  <c r="M303" i="1"/>
  <c r="N303" i="1" s="1"/>
  <c r="AI302" i="1"/>
  <c r="AA302" i="1"/>
  <c r="R302" i="1"/>
  <c r="M302" i="1"/>
  <c r="AI301" i="1"/>
  <c r="AA301" i="1"/>
  <c r="R301" i="1"/>
  <c r="M301" i="1"/>
  <c r="X301" i="1" s="1"/>
  <c r="AI299" i="1"/>
  <c r="AA299" i="1"/>
  <c r="R299" i="1"/>
  <c r="M299" i="1"/>
  <c r="AI298" i="1"/>
  <c r="AA298" i="1"/>
  <c r="R298" i="1"/>
  <c r="M298" i="1"/>
  <c r="AI297" i="1"/>
  <c r="AA297" i="1"/>
  <c r="R297" i="1"/>
  <c r="M297" i="1"/>
  <c r="X297" i="1" s="1"/>
  <c r="AI296" i="1"/>
  <c r="AA296" i="1"/>
  <c r="R296" i="1"/>
  <c r="M296" i="1"/>
  <c r="N296" i="1" s="1"/>
  <c r="AI295" i="1"/>
  <c r="AA295" i="1"/>
  <c r="R295" i="1"/>
  <c r="M295" i="1"/>
  <c r="N295" i="1" s="1"/>
  <c r="AI294" i="1"/>
  <c r="AA294" i="1"/>
  <c r="R294" i="1"/>
  <c r="M294" i="1"/>
  <c r="N294" i="1" s="1"/>
  <c r="AI293" i="1"/>
  <c r="AA293" i="1"/>
  <c r="R293" i="1"/>
  <c r="M293" i="1"/>
  <c r="AI292" i="1"/>
  <c r="AA292" i="1"/>
  <c r="R292" i="1"/>
  <c r="M292" i="1"/>
  <c r="X292" i="1" s="1"/>
  <c r="AI291" i="1"/>
  <c r="AA291" i="1"/>
  <c r="R291" i="1"/>
  <c r="M291" i="1"/>
  <c r="AI290" i="1"/>
  <c r="AA290" i="1"/>
  <c r="R290" i="1"/>
  <c r="M290" i="1"/>
  <c r="N290" i="1" s="1"/>
  <c r="AI289" i="1"/>
  <c r="AA289" i="1"/>
  <c r="R289" i="1"/>
  <c r="M289" i="1"/>
  <c r="AI288" i="1"/>
  <c r="AA288" i="1"/>
  <c r="R288" i="1"/>
  <c r="M288" i="1"/>
  <c r="AG288" i="1" s="1"/>
  <c r="AI287" i="1"/>
  <c r="AA287" i="1"/>
  <c r="X287" i="1"/>
  <c r="U287" i="1"/>
  <c r="R287" i="1"/>
  <c r="N287" i="1"/>
  <c r="AI286" i="1"/>
  <c r="AA286" i="1"/>
  <c r="R286" i="1"/>
  <c r="M286" i="1"/>
  <c r="N286" i="1" s="1"/>
  <c r="AI285" i="1"/>
  <c r="AA285" i="1"/>
  <c r="R285" i="1"/>
  <c r="M285" i="1"/>
  <c r="X285" i="1" s="1"/>
  <c r="AI284" i="1"/>
  <c r="AA284" i="1"/>
  <c r="R284" i="1"/>
  <c r="M284" i="1"/>
  <c r="X284" i="1" s="1"/>
  <c r="AI283" i="1"/>
  <c r="AA283" i="1"/>
  <c r="R283" i="1"/>
  <c r="M283" i="1"/>
  <c r="AI282" i="1"/>
  <c r="AA282" i="1"/>
  <c r="R282" i="1"/>
  <c r="M282" i="1"/>
  <c r="N282" i="1" s="1"/>
  <c r="AI281" i="1"/>
  <c r="AA281" i="1"/>
  <c r="R281" i="1"/>
  <c r="M281" i="1"/>
  <c r="X281" i="1" s="1"/>
  <c r="AI279" i="1"/>
  <c r="AA279" i="1"/>
  <c r="R279" i="1"/>
  <c r="M279" i="1"/>
  <c r="X279" i="1" s="1"/>
  <c r="AI278" i="1"/>
  <c r="AA278" i="1"/>
  <c r="R278" i="1"/>
  <c r="M278" i="1"/>
  <c r="X278" i="1" s="1"/>
  <c r="AI277" i="1"/>
  <c r="AA277" i="1"/>
  <c r="R277" i="1"/>
  <c r="M277" i="1"/>
  <c r="N277" i="1" s="1"/>
  <c r="AI276" i="1"/>
  <c r="AA276" i="1"/>
  <c r="R276" i="1"/>
  <c r="M276" i="1"/>
  <c r="AI275" i="1"/>
  <c r="AA275" i="1"/>
  <c r="R275" i="1"/>
  <c r="M275" i="1"/>
  <c r="AI274" i="1"/>
  <c r="AA274" i="1"/>
  <c r="R274" i="1"/>
  <c r="M274" i="1"/>
  <c r="N274" i="1" s="1"/>
  <c r="AI273" i="1"/>
  <c r="AA273" i="1"/>
  <c r="R273" i="1"/>
  <c r="M273" i="1"/>
  <c r="U273" i="1" s="1"/>
  <c r="AI272" i="1"/>
  <c r="AA272" i="1"/>
  <c r="R272" i="1"/>
  <c r="M272" i="1"/>
  <c r="AI271" i="1"/>
  <c r="AA271" i="1"/>
  <c r="R271" i="1"/>
  <c r="M271" i="1"/>
  <c r="AI270" i="1"/>
  <c r="AA270" i="1"/>
  <c r="R270" i="1"/>
  <c r="M270" i="1"/>
  <c r="AI269" i="1"/>
  <c r="AA269" i="1"/>
  <c r="R269" i="1"/>
  <c r="M269" i="1"/>
  <c r="U269" i="1" s="1"/>
  <c r="AI268" i="1"/>
  <c r="AA268" i="1"/>
  <c r="R268" i="1"/>
  <c r="M268" i="1"/>
  <c r="AI267" i="1"/>
  <c r="AA267" i="1"/>
  <c r="R267" i="1"/>
  <c r="M267" i="1"/>
  <c r="AI266" i="1"/>
  <c r="AA266" i="1"/>
  <c r="R266" i="1"/>
  <c r="M266" i="1"/>
  <c r="AI264" i="1"/>
  <c r="AA264" i="1"/>
  <c r="R264" i="1"/>
  <c r="M264" i="1"/>
  <c r="N264" i="1" s="1"/>
  <c r="AI263" i="1"/>
  <c r="AA263" i="1"/>
  <c r="R263" i="1"/>
  <c r="M263" i="1"/>
  <c r="X263" i="1" s="1"/>
  <c r="AI262" i="1"/>
  <c r="AA262" i="1"/>
  <c r="R262" i="1"/>
  <c r="M262" i="1"/>
  <c r="X262" i="1" s="1"/>
  <c r="AI260" i="1"/>
  <c r="AA260" i="1"/>
  <c r="R260" i="1"/>
  <c r="M260" i="1"/>
  <c r="AI259" i="1"/>
  <c r="AA259" i="1"/>
  <c r="R259" i="1"/>
  <c r="M259" i="1"/>
  <c r="U259" i="1" s="1"/>
  <c r="AI258" i="1"/>
  <c r="AA258" i="1"/>
  <c r="R258" i="1"/>
  <c r="M258" i="1"/>
  <c r="X258" i="1" s="1"/>
  <c r="AI257" i="1"/>
  <c r="AA257" i="1"/>
  <c r="R257" i="1"/>
  <c r="M257" i="1"/>
  <c r="AI256" i="1"/>
  <c r="AA256" i="1"/>
  <c r="R256" i="1"/>
  <c r="M256" i="1"/>
  <c r="AI255" i="1"/>
  <c r="AA255" i="1"/>
  <c r="R255" i="1"/>
  <c r="M255" i="1"/>
  <c r="AI254" i="1"/>
  <c r="AA254" i="1"/>
  <c r="R254" i="1"/>
  <c r="M254" i="1"/>
  <c r="X254" i="1" s="1"/>
  <c r="AI253" i="1"/>
  <c r="AA253" i="1"/>
  <c r="R253" i="1"/>
  <c r="M253" i="1"/>
  <c r="U253" i="1" s="1"/>
  <c r="AI252" i="1"/>
  <c r="AA252" i="1"/>
  <c r="R252" i="1"/>
  <c r="M252" i="1"/>
  <c r="N252" i="1" s="1"/>
  <c r="AI251" i="1"/>
  <c r="AA251" i="1"/>
  <c r="R251" i="1"/>
  <c r="M251" i="1"/>
  <c r="X251" i="1" s="1"/>
  <c r="AI250" i="1"/>
  <c r="AA250" i="1"/>
  <c r="R250" i="1"/>
  <c r="M250" i="1"/>
  <c r="AI249" i="1"/>
  <c r="AA249" i="1"/>
  <c r="R249" i="1"/>
  <c r="M249" i="1"/>
  <c r="AI248" i="1"/>
  <c r="AA248" i="1"/>
  <c r="R248" i="1"/>
  <c r="M248" i="1"/>
  <c r="U248" i="1" s="1"/>
  <c r="AI247" i="1"/>
  <c r="AA247" i="1"/>
  <c r="R247" i="1"/>
  <c r="M247" i="1"/>
  <c r="AI245" i="1"/>
  <c r="AA245" i="1"/>
  <c r="R245" i="1"/>
  <c r="M245" i="1"/>
  <c r="N245" i="1" s="1"/>
  <c r="AI244" i="1"/>
  <c r="AA244" i="1"/>
  <c r="R244" i="1"/>
  <c r="M244" i="1"/>
  <c r="U244" i="1" s="1"/>
  <c r="AI243" i="1"/>
  <c r="AA243" i="1"/>
  <c r="R243" i="1"/>
  <c r="M243" i="1"/>
  <c r="U243" i="1" s="1"/>
  <c r="AI242" i="1"/>
  <c r="AA242" i="1"/>
  <c r="R242" i="1"/>
  <c r="M242" i="1"/>
  <c r="N242" i="1" s="1"/>
  <c r="AI241" i="1"/>
  <c r="AA241" i="1"/>
  <c r="R241" i="1"/>
  <c r="M241" i="1"/>
  <c r="X241" i="1" s="1"/>
  <c r="AI240" i="1"/>
  <c r="AA240" i="1"/>
  <c r="R240" i="1"/>
  <c r="M240" i="1"/>
  <c r="AI239" i="1"/>
  <c r="AA239" i="1"/>
  <c r="R239" i="1"/>
  <c r="M239" i="1"/>
  <c r="X239" i="1" s="1"/>
  <c r="AI238" i="1"/>
  <c r="AA238" i="1"/>
  <c r="R238" i="1"/>
  <c r="M238" i="1"/>
  <c r="N238" i="1" s="1"/>
  <c r="AI237" i="1"/>
  <c r="AA237" i="1"/>
  <c r="R237" i="1"/>
  <c r="M237" i="1"/>
  <c r="N237" i="1" s="1"/>
  <c r="AI236" i="1"/>
  <c r="AA236" i="1"/>
  <c r="R236" i="1"/>
  <c r="M236" i="1"/>
  <c r="X236" i="1" s="1"/>
  <c r="AI235" i="1"/>
  <c r="AA235" i="1"/>
  <c r="R235" i="1"/>
  <c r="M235" i="1"/>
  <c r="N235" i="1" s="1"/>
  <c r="AI234" i="1"/>
  <c r="AA234" i="1"/>
  <c r="R234" i="1"/>
  <c r="M234" i="1"/>
  <c r="AI233" i="1"/>
  <c r="AA233" i="1"/>
  <c r="R233" i="1"/>
  <c r="M233" i="1"/>
  <c r="N233" i="1" s="1"/>
  <c r="AI232" i="1"/>
  <c r="AA232" i="1"/>
  <c r="R232" i="1"/>
  <c r="M232" i="1"/>
  <c r="N232" i="1" s="1"/>
  <c r="AI231" i="1"/>
  <c r="AA231" i="1"/>
  <c r="R231" i="1"/>
  <c r="M231" i="1"/>
  <c r="N231" i="1" s="1"/>
  <c r="AI230" i="1"/>
  <c r="AA230" i="1"/>
  <c r="R230" i="1"/>
  <c r="M230" i="1"/>
  <c r="N230" i="1" s="1"/>
  <c r="AI229" i="1"/>
  <c r="AA229" i="1"/>
  <c r="R229" i="1"/>
  <c r="M229" i="1"/>
  <c r="X229" i="1" s="1"/>
  <c r="AI228" i="1"/>
  <c r="AA228" i="1"/>
  <c r="R228" i="1"/>
  <c r="M228" i="1"/>
  <c r="AI227" i="1"/>
  <c r="AA227" i="1"/>
  <c r="R227" i="1"/>
  <c r="M227" i="1"/>
  <c r="AI226" i="1"/>
  <c r="AA226" i="1"/>
  <c r="R226" i="1"/>
  <c r="M226" i="1"/>
  <c r="AI225" i="1"/>
  <c r="AA225" i="1"/>
  <c r="R225" i="1"/>
  <c r="M225" i="1"/>
  <c r="N225" i="1" s="1"/>
  <c r="AI224" i="1"/>
  <c r="AA224" i="1"/>
  <c r="R224" i="1"/>
  <c r="M224" i="1"/>
  <c r="AI223" i="1"/>
  <c r="AA223" i="1"/>
  <c r="R223" i="1"/>
  <c r="M223" i="1"/>
  <c r="N223" i="1" s="1"/>
  <c r="AI222" i="1"/>
  <c r="AA222" i="1"/>
  <c r="R222" i="1"/>
  <c r="M222" i="1"/>
  <c r="X222" i="1" s="1"/>
  <c r="AI221" i="1"/>
  <c r="AA221" i="1"/>
  <c r="X221" i="1"/>
  <c r="R221" i="1"/>
  <c r="N221" i="1"/>
  <c r="AI220" i="1"/>
  <c r="AA220" i="1"/>
  <c r="R220" i="1"/>
  <c r="M220" i="1"/>
  <c r="AI218" i="1"/>
  <c r="AA218" i="1"/>
  <c r="R218" i="1"/>
  <c r="M218" i="1"/>
  <c r="AI216" i="1"/>
  <c r="AA216" i="1"/>
  <c r="R216" i="1"/>
  <c r="M216" i="1"/>
  <c r="AI215" i="1"/>
  <c r="AA215" i="1"/>
  <c r="R215" i="1"/>
  <c r="M215" i="1"/>
  <c r="AI214" i="1"/>
  <c r="AA214" i="1"/>
  <c r="R214" i="1"/>
  <c r="M214" i="1"/>
  <c r="X214" i="1" s="1"/>
  <c r="AI213" i="1"/>
  <c r="AA213" i="1"/>
  <c r="R213" i="1"/>
  <c r="M213" i="1"/>
  <c r="AI212" i="1"/>
  <c r="AA212" i="1"/>
  <c r="R212" i="1"/>
  <c r="M212" i="1"/>
  <c r="X212" i="1" s="1"/>
  <c r="AI211" i="1"/>
  <c r="AA211" i="1"/>
  <c r="R211" i="1"/>
  <c r="M211" i="1"/>
  <c r="X211" i="1" s="1"/>
  <c r="AI210" i="1"/>
  <c r="AA210" i="1"/>
  <c r="R210" i="1"/>
  <c r="M210" i="1"/>
  <c r="AI209" i="1"/>
  <c r="AA209" i="1"/>
  <c r="R209" i="1"/>
  <c r="M209" i="1"/>
  <c r="AI208" i="1"/>
  <c r="AA208" i="1"/>
  <c r="R208" i="1"/>
  <c r="M208" i="1"/>
  <c r="U208" i="1" s="1"/>
  <c r="AA207" i="1"/>
  <c r="R207" i="1"/>
  <c r="M207" i="1"/>
  <c r="AI206" i="1"/>
  <c r="AA206" i="1"/>
  <c r="R206" i="1"/>
  <c r="M206" i="1"/>
  <c r="U206" i="1" s="1"/>
  <c r="AI205" i="1"/>
  <c r="AA205" i="1"/>
  <c r="R205" i="1"/>
  <c r="M205" i="1"/>
  <c r="N205" i="1" s="1"/>
  <c r="AI204" i="1"/>
  <c r="AA204" i="1"/>
  <c r="R204" i="1"/>
  <c r="M204" i="1"/>
  <c r="AI203" i="1"/>
  <c r="AA203" i="1"/>
  <c r="R203" i="1"/>
  <c r="M203" i="1"/>
  <c r="N203" i="1" s="1"/>
  <c r="AI202" i="1"/>
  <c r="AA202" i="1"/>
  <c r="R202" i="1"/>
  <c r="M202" i="1"/>
  <c r="N202" i="1" s="1"/>
  <c r="AI201" i="1"/>
  <c r="AA201" i="1"/>
  <c r="R201" i="1"/>
  <c r="M201" i="1"/>
  <c r="AI200" i="1"/>
  <c r="AA200" i="1"/>
  <c r="R200" i="1"/>
  <c r="M200" i="1"/>
  <c r="N200" i="1" s="1"/>
  <c r="AI199" i="1"/>
  <c r="AA199" i="1"/>
  <c r="R199" i="1"/>
  <c r="M199" i="1"/>
  <c r="AI198" i="1"/>
  <c r="AA198" i="1"/>
  <c r="R198" i="1"/>
  <c r="M198" i="1"/>
  <c r="X198" i="1" s="1"/>
  <c r="AI197" i="1"/>
  <c r="AA197" i="1"/>
  <c r="R197" i="1"/>
  <c r="M197" i="1"/>
  <c r="N197" i="1" s="1"/>
  <c r="AI196" i="1"/>
  <c r="AA196" i="1"/>
  <c r="R196" i="1"/>
  <c r="M196" i="1"/>
  <c r="AI195" i="1"/>
  <c r="AA195" i="1"/>
  <c r="R195" i="1"/>
  <c r="M195" i="1"/>
  <c r="AI194" i="1"/>
  <c r="AA194" i="1"/>
  <c r="R194" i="1"/>
  <c r="M194" i="1"/>
  <c r="N194" i="1" s="1"/>
  <c r="AI193" i="1"/>
  <c r="R193" i="1"/>
  <c r="M193" i="1"/>
  <c r="N193" i="1" s="1"/>
  <c r="AI192" i="1"/>
  <c r="R192" i="1"/>
  <c r="M192" i="1"/>
  <c r="X192" i="1" s="1"/>
  <c r="AE192" i="1" s="1"/>
  <c r="AI191" i="1"/>
  <c r="R191" i="1"/>
  <c r="M191" i="1"/>
  <c r="X191" i="1" s="1"/>
  <c r="AE191" i="1" s="1"/>
  <c r="AI190" i="1"/>
  <c r="R190" i="1"/>
  <c r="M190" i="1"/>
  <c r="U190" i="1" s="1"/>
  <c r="AI189" i="1"/>
  <c r="R189" i="1"/>
  <c r="M189" i="1"/>
  <c r="AE188" i="1"/>
  <c r="AF188" i="1" s="1"/>
  <c r="AI187" i="1"/>
  <c r="R187" i="1"/>
  <c r="M187" i="1"/>
  <c r="X187" i="1" s="1"/>
  <c r="AE187" i="1" s="1"/>
  <c r="AI186" i="1"/>
  <c r="R186" i="1"/>
  <c r="M186" i="1"/>
  <c r="AI185" i="1"/>
  <c r="R185" i="1"/>
  <c r="M185" i="1"/>
  <c r="N185" i="1" s="1"/>
  <c r="AI184" i="1"/>
  <c r="R184" i="1"/>
  <c r="M184" i="1"/>
  <c r="U184" i="1" s="1"/>
  <c r="AI183" i="1"/>
  <c r="R183" i="1"/>
  <c r="M183" i="1"/>
  <c r="U183" i="1" s="1"/>
  <c r="AI182" i="1"/>
  <c r="X182" i="1"/>
  <c r="AE182" i="1" s="1"/>
  <c r="N182" i="1"/>
  <c r="W182" i="1" s="1"/>
  <c r="AI181" i="1"/>
  <c r="X181" i="1"/>
  <c r="AE181" i="1" s="1"/>
  <c r="N181" i="1"/>
  <c r="W181" i="1" s="1"/>
  <c r="AI180" i="1"/>
  <c r="X180" i="1"/>
  <c r="AE180" i="1" s="1"/>
  <c r="N180" i="1"/>
  <c r="W180" i="1" s="1"/>
  <c r="AI179" i="1"/>
  <c r="X179" i="1"/>
  <c r="AE179" i="1" s="1"/>
  <c r="N179" i="1"/>
  <c r="W179" i="1" s="1"/>
  <c r="AI178" i="1"/>
  <c r="X178" i="1"/>
  <c r="AE178" i="1" s="1"/>
  <c r="N178" i="1"/>
  <c r="W178" i="1" s="1"/>
  <c r="AI177" i="1"/>
  <c r="AE177" i="1"/>
  <c r="AF177" i="1" s="1"/>
  <c r="AI176" i="1"/>
  <c r="X176" i="1"/>
  <c r="AE176" i="1" s="1"/>
  <c r="N176" i="1"/>
  <c r="W176" i="1" s="1"/>
  <c r="AI175" i="1"/>
  <c r="X175" i="1"/>
  <c r="AE175" i="1" s="1"/>
  <c r="N175" i="1"/>
  <c r="W175" i="1" s="1"/>
  <c r="AI174" i="1"/>
  <c r="R174" i="1"/>
  <c r="M174" i="1"/>
  <c r="N174" i="1" s="1"/>
  <c r="AI173" i="1"/>
  <c r="R173" i="1"/>
  <c r="M173" i="1"/>
  <c r="AI172" i="1"/>
  <c r="R172" i="1"/>
  <c r="M172" i="1"/>
  <c r="AI171" i="1"/>
  <c r="X171" i="1"/>
  <c r="AE171" i="1" s="1"/>
  <c r="N171" i="1"/>
  <c r="W171" i="1" s="1"/>
  <c r="AI170" i="1"/>
  <c r="AG170" i="1"/>
  <c r="R170" i="1"/>
  <c r="M170" i="1"/>
  <c r="X170" i="1" s="1"/>
  <c r="AE170" i="1" s="1"/>
  <c r="AE169" i="1"/>
  <c r="AF169" i="1" s="1"/>
  <c r="AA168" i="1"/>
  <c r="W168" i="1"/>
  <c r="M168" i="1"/>
  <c r="X168" i="1" s="1"/>
  <c r="AE167" i="1"/>
  <c r="AF167" i="1" s="1"/>
  <c r="N167" i="1"/>
  <c r="AA166" i="1"/>
  <c r="W166" i="1"/>
  <c r="M166" i="1"/>
  <c r="X166" i="1" s="1"/>
  <c r="AA165" i="1"/>
  <c r="W165" i="1"/>
  <c r="M165" i="1"/>
  <c r="X165" i="1" s="1"/>
  <c r="AI164" i="1"/>
  <c r="AA164" i="1"/>
  <c r="R164" i="1"/>
  <c r="M164" i="1"/>
  <c r="X164" i="1" s="1"/>
  <c r="AI163" i="1"/>
  <c r="AA163" i="1"/>
  <c r="R163" i="1"/>
  <c r="M163" i="1"/>
  <c r="AI162" i="1"/>
  <c r="AA162" i="1"/>
  <c r="R162" i="1"/>
  <c r="M162" i="1"/>
  <c r="X162" i="1" s="1"/>
  <c r="AI161" i="1"/>
  <c r="AA161" i="1"/>
  <c r="R161" i="1"/>
  <c r="M161" i="1"/>
  <c r="X161" i="1" s="1"/>
  <c r="AI160" i="1"/>
  <c r="AA160" i="1"/>
  <c r="R160" i="1"/>
  <c r="M160" i="1"/>
  <c r="N160" i="1" s="1"/>
  <c r="AI159" i="1"/>
  <c r="AA159" i="1"/>
  <c r="R159" i="1"/>
  <c r="M159" i="1"/>
  <c r="AI158" i="1"/>
  <c r="AA158" i="1"/>
  <c r="R158" i="1"/>
  <c r="M158" i="1"/>
  <c r="AI157" i="1"/>
  <c r="AA157" i="1"/>
  <c r="R157" i="1"/>
  <c r="M157" i="1"/>
  <c r="X157" i="1" s="1"/>
  <c r="AI156" i="1"/>
  <c r="AA156" i="1"/>
  <c r="R156" i="1"/>
  <c r="M156" i="1"/>
  <c r="AI155" i="1"/>
  <c r="AA155" i="1"/>
  <c r="R155" i="1"/>
  <c r="M155" i="1"/>
  <c r="AI154" i="1"/>
  <c r="AA154" i="1"/>
  <c r="R154" i="1"/>
  <c r="M154" i="1"/>
  <c r="AI153" i="1"/>
  <c r="AA153" i="1"/>
  <c r="R153" i="1"/>
  <c r="M153" i="1"/>
  <c r="N153" i="1" s="1"/>
  <c r="AI152" i="1"/>
  <c r="AA152" i="1"/>
  <c r="R152" i="1"/>
  <c r="M152" i="1"/>
  <c r="AI151" i="1"/>
  <c r="R151" i="1"/>
  <c r="M151" i="1"/>
  <c r="U151" i="1" s="1"/>
  <c r="AI150" i="1"/>
  <c r="AA150" i="1"/>
  <c r="R150" i="1"/>
  <c r="M150" i="1"/>
  <c r="AI149" i="1"/>
  <c r="AA149" i="1"/>
  <c r="R149" i="1"/>
  <c r="M149" i="1"/>
  <c r="U149" i="1" s="1"/>
  <c r="AI148" i="1"/>
  <c r="AA148" i="1"/>
  <c r="R148" i="1"/>
  <c r="M148" i="1"/>
  <c r="U148" i="1" s="1"/>
  <c r="AI147" i="1"/>
  <c r="AA147" i="1"/>
  <c r="R147" i="1"/>
  <c r="M147" i="1"/>
  <c r="AA146" i="1"/>
  <c r="R146" i="1"/>
  <c r="M146" i="1"/>
  <c r="N146" i="1" s="1"/>
  <c r="AA145" i="1"/>
  <c r="R145" i="1"/>
  <c r="M145" i="1"/>
  <c r="N145" i="1" s="1"/>
  <c r="AI144" i="1"/>
  <c r="AA144" i="1"/>
  <c r="R144" i="1"/>
  <c r="M144" i="1"/>
  <c r="AA143" i="1"/>
  <c r="R143" i="1"/>
  <c r="M143" i="1"/>
  <c r="AA142" i="1"/>
  <c r="R142" i="1"/>
  <c r="M142" i="1"/>
  <c r="U142" i="1" s="1"/>
  <c r="AI141" i="1"/>
  <c r="AA141" i="1"/>
  <c r="R141" i="1"/>
  <c r="M141" i="1"/>
  <c r="AI140" i="1"/>
  <c r="AA140" i="1"/>
  <c r="R140" i="1"/>
  <c r="M140" i="1"/>
  <c r="AI139" i="1"/>
  <c r="AA139" i="1"/>
  <c r="R139" i="1"/>
  <c r="M139" i="1"/>
  <c r="N139" i="1" s="1"/>
  <c r="AI138" i="1"/>
  <c r="AA138" i="1"/>
  <c r="R138" i="1"/>
  <c r="M138" i="1"/>
  <c r="U138" i="1" s="1"/>
  <c r="AI137" i="1"/>
  <c r="AA137" i="1"/>
  <c r="R137" i="1"/>
  <c r="M137" i="1"/>
  <c r="AI136" i="1"/>
  <c r="AA136" i="1"/>
  <c r="R136" i="1"/>
  <c r="M136" i="1"/>
  <c r="N136" i="1" s="1"/>
  <c r="AI135" i="1"/>
  <c r="AA135" i="1"/>
  <c r="R135" i="1"/>
  <c r="M135" i="1"/>
  <c r="AI134" i="1"/>
  <c r="AA134" i="1"/>
  <c r="M134" i="1"/>
  <c r="X134" i="1" s="1"/>
  <c r="AI133" i="1"/>
  <c r="AA133" i="1"/>
  <c r="R133" i="1"/>
  <c r="M133" i="1"/>
  <c r="AI132" i="1"/>
  <c r="AA132" i="1"/>
  <c r="R132" i="1"/>
  <c r="M132" i="1"/>
  <c r="AI131" i="1"/>
  <c r="AA131" i="1"/>
  <c r="R131" i="1"/>
  <c r="M131" i="1"/>
  <c r="N131" i="1" s="1"/>
  <c r="AI130" i="1"/>
  <c r="AA130" i="1"/>
  <c r="R130" i="1"/>
  <c r="M130" i="1"/>
  <c r="X130" i="1" s="1"/>
  <c r="AI129" i="1"/>
  <c r="AA129" i="1"/>
  <c r="R129" i="1"/>
  <c r="M129" i="1"/>
  <c r="N129" i="1" s="1"/>
  <c r="AI128" i="1"/>
  <c r="AA128" i="1"/>
  <c r="R128" i="1"/>
  <c r="M128" i="1"/>
  <c r="AI127" i="1"/>
  <c r="AA127" i="1"/>
  <c r="R127" i="1"/>
  <c r="M127" i="1"/>
  <c r="AI126" i="1"/>
  <c r="AA126" i="1"/>
  <c r="R126" i="1"/>
  <c r="M126" i="1"/>
  <c r="AI125" i="1"/>
  <c r="AA125" i="1"/>
  <c r="R125" i="1"/>
  <c r="M125" i="1"/>
  <c r="U125" i="1" s="1"/>
  <c r="AI124" i="1"/>
  <c r="AA124" i="1"/>
  <c r="R124" i="1"/>
  <c r="M124" i="1"/>
  <c r="X124" i="1" s="1"/>
  <c r="AI123" i="1"/>
  <c r="AA123" i="1"/>
  <c r="R123" i="1"/>
  <c r="M123" i="1"/>
  <c r="X123" i="1" s="1"/>
  <c r="AI122" i="1"/>
  <c r="AA122" i="1"/>
  <c r="R122" i="1"/>
  <c r="M122" i="1"/>
  <c r="X122" i="1" s="1"/>
  <c r="AI121" i="1"/>
  <c r="AA121" i="1"/>
  <c r="R121" i="1"/>
  <c r="M121" i="1"/>
  <c r="X121" i="1" s="1"/>
  <c r="AI120" i="1"/>
  <c r="AA120" i="1"/>
  <c r="R120" i="1"/>
  <c r="M120" i="1"/>
  <c r="N120" i="1" s="1"/>
  <c r="AI119" i="1"/>
  <c r="AA119" i="1"/>
  <c r="R119" i="1"/>
  <c r="M119" i="1"/>
  <c r="U119" i="1" s="1"/>
  <c r="AI118" i="1"/>
  <c r="AA118" i="1"/>
  <c r="R118" i="1"/>
  <c r="M118" i="1"/>
  <c r="AI117" i="1"/>
  <c r="AA117" i="1"/>
  <c r="R117" i="1"/>
  <c r="M117" i="1"/>
  <c r="X117" i="1" s="1"/>
  <c r="AI116" i="1"/>
  <c r="AA116" i="1"/>
  <c r="R116" i="1"/>
  <c r="M116" i="1"/>
  <c r="N116" i="1" s="1"/>
  <c r="AI115" i="1"/>
  <c r="AA115" i="1"/>
  <c r="R115" i="1"/>
  <c r="M115" i="1"/>
  <c r="U115" i="1" s="1"/>
  <c r="AI113" i="1"/>
  <c r="AA113" i="1"/>
  <c r="R113" i="1"/>
  <c r="M113" i="1"/>
  <c r="X113" i="1" s="1"/>
  <c r="AI112" i="1"/>
  <c r="AA112" i="1"/>
  <c r="R112" i="1"/>
  <c r="M112" i="1"/>
  <c r="AI111" i="1"/>
  <c r="AA111" i="1"/>
  <c r="R111" i="1"/>
  <c r="M111" i="1"/>
  <c r="AI110" i="1"/>
  <c r="AA110" i="1"/>
  <c r="R110" i="1"/>
  <c r="M110" i="1"/>
  <c r="AI109" i="1"/>
  <c r="AA109" i="1"/>
  <c r="R109" i="1"/>
  <c r="M109" i="1"/>
  <c r="AI108" i="1"/>
  <c r="AA108" i="1"/>
  <c r="R108" i="1"/>
  <c r="M108" i="1"/>
  <c r="U108" i="1" s="1"/>
  <c r="AI107" i="1"/>
  <c r="AA107" i="1"/>
  <c r="R107" i="1"/>
  <c r="M107" i="1"/>
  <c r="X107" i="1" s="1"/>
  <c r="AI106" i="1"/>
  <c r="AA106" i="1"/>
  <c r="R106" i="1"/>
  <c r="M106" i="1"/>
  <c r="N106" i="1" s="1"/>
  <c r="AI105" i="1"/>
  <c r="AA105" i="1"/>
  <c r="R105" i="1"/>
  <c r="M105" i="1"/>
  <c r="N105" i="1" s="1"/>
  <c r="AI104" i="1"/>
  <c r="AA104" i="1"/>
  <c r="R104" i="1"/>
  <c r="M104" i="1"/>
  <c r="U104" i="1" s="1"/>
  <c r="AI103" i="1"/>
  <c r="AA103" i="1"/>
  <c r="R103" i="1"/>
  <c r="M103" i="1"/>
  <c r="AI102" i="1"/>
  <c r="AA102" i="1"/>
  <c r="R102" i="1"/>
  <c r="M102" i="1"/>
  <c r="AI101" i="1"/>
  <c r="AA101" i="1"/>
  <c r="R101" i="1"/>
  <c r="M101" i="1"/>
  <c r="AI100" i="1"/>
  <c r="AA100" i="1"/>
  <c r="R100" i="1"/>
  <c r="M100" i="1"/>
  <c r="N100" i="1" s="1"/>
  <c r="AI99" i="1"/>
  <c r="AA99" i="1"/>
  <c r="R99" i="1"/>
  <c r="M99" i="1"/>
  <c r="AI98" i="1"/>
  <c r="AA98" i="1"/>
  <c r="R98" i="1"/>
  <c r="M98" i="1"/>
  <c r="N98" i="1" s="1"/>
  <c r="AI97" i="1"/>
  <c r="AA97" i="1"/>
  <c r="R97" i="1"/>
  <c r="M97" i="1"/>
  <c r="N97" i="1" s="1"/>
  <c r="AI96" i="1"/>
  <c r="AA96" i="1"/>
  <c r="R96" i="1"/>
  <c r="M96" i="1"/>
  <c r="AI95" i="1"/>
  <c r="AA95" i="1"/>
  <c r="R95" i="1"/>
  <c r="M95" i="1"/>
  <c r="AI94" i="1"/>
  <c r="AA94" i="1"/>
  <c r="R94" i="1"/>
  <c r="M94" i="1"/>
  <c r="AI93" i="1"/>
  <c r="AA93" i="1"/>
  <c r="R93" i="1"/>
  <c r="M93" i="1"/>
  <c r="AI92" i="1"/>
  <c r="AA92" i="1"/>
  <c r="R92" i="1"/>
  <c r="M92" i="1"/>
  <c r="N92" i="1" s="1"/>
  <c r="AI91" i="1"/>
  <c r="AA91" i="1"/>
  <c r="R91" i="1"/>
  <c r="M91" i="1"/>
  <c r="N91" i="1" s="1"/>
  <c r="AI90" i="1"/>
  <c r="AA90" i="1"/>
  <c r="R90" i="1"/>
  <c r="M90" i="1"/>
  <c r="N90" i="1" s="1"/>
  <c r="AI89" i="1"/>
  <c r="AA89" i="1"/>
  <c r="R89" i="1"/>
  <c r="M89" i="1"/>
  <c r="AI83" i="1"/>
  <c r="AA83" i="1"/>
  <c r="R83" i="1"/>
  <c r="M83" i="1"/>
  <c r="U83" i="1" s="1"/>
  <c r="AI82" i="1"/>
  <c r="AA82" i="1"/>
  <c r="R82" i="1"/>
  <c r="M82" i="1"/>
  <c r="N82" i="1" s="1"/>
  <c r="AI81" i="1"/>
  <c r="AA81" i="1"/>
  <c r="R81" i="1"/>
  <c r="M81" i="1"/>
  <c r="AI80" i="1"/>
  <c r="AA80" i="1"/>
  <c r="R80" i="1"/>
  <c r="M80" i="1"/>
  <c r="N80" i="1" s="1"/>
  <c r="AI79" i="1"/>
  <c r="AA79" i="1"/>
  <c r="R79" i="1"/>
  <c r="M79" i="1"/>
  <c r="AA78" i="1"/>
  <c r="M78" i="1"/>
  <c r="X78" i="1" s="1"/>
  <c r="AI77" i="1"/>
  <c r="AA77" i="1"/>
  <c r="M77" i="1"/>
  <c r="X77" i="1" s="1"/>
  <c r="AI76" i="1"/>
  <c r="AA76" i="1"/>
  <c r="M76" i="1"/>
  <c r="X76" i="1" s="1"/>
  <c r="AI73" i="1"/>
  <c r="AF73" i="1"/>
  <c r="AI72" i="1"/>
  <c r="W72" i="1"/>
  <c r="AF72" i="1" s="1"/>
  <c r="AI71" i="1"/>
  <c r="W71" i="1"/>
  <c r="AF71" i="1" s="1"/>
  <c r="AI68" i="1"/>
  <c r="W68" i="1"/>
  <c r="AF68" i="1" s="1"/>
  <c r="AI65" i="1"/>
  <c r="AA65" i="1"/>
  <c r="M65" i="1"/>
  <c r="AI64" i="1"/>
  <c r="AA64" i="1"/>
  <c r="M64" i="1"/>
  <c r="X64" i="1" s="1"/>
  <c r="AI63" i="1"/>
  <c r="AA63" i="1"/>
  <c r="M63" i="1"/>
  <c r="X63" i="1" s="1"/>
  <c r="AI62" i="1"/>
  <c r="AA62" i="1"/>
  <c r="M62" i="1"/>
  <c r="X62" i="1" s="1"/>
  <c r="AI61" i="1"/>
  <c r="AA61" i="1"/>
  <c r="N61" i="1"/>
  <c r="W61" i="1" s="1"/>
  <c r="AF61" i="1" s="1"/>
  <c r="AI60" i="1"/>
  <c r="AF60" i="1"/>
  <c r="AA60" i="1"/>
  <c r="N60" i="1"/>
  <c r="AI59" i="1"/>
  <c r="AA59" i="1"/>
  <c r="N59" i="1"/>
  <c r="W59" i="1" s="1"/>
  <c r="AF59" i="1" s="1"/>
  <c r="AI58" i="1"/>
  <c r="AA58" i="1"/>
  <c r="AE58" i="1" s="1"/>
  <c r="AF58" i="1" s="1"/>
  <c r="M58" i="1"/>
  <c r="N58" i="1" s="1"/>
  <c r="AI57" i="1"/>
  <c r="AA57" i="1"/>
  <c r="M57" i="1"/>
  <c r="X57" i="1" s="1"/>
  <c r="AI56" i="1"/>
  <c r="AA56" i="1"/>
  <c r="M56" i="1"/>
  <c r="AI55" i="1"/>
  <c r="AA55" i="1"/>
  <c r="N55" i="1"/>
  <c r="W55" i="1" s="1"/>
  <c r="AF55" i="1" s="1"/>
  <c r="AI54" i="1"/>
  <c r="AA54" i="1"/>
  <c r="N54" i="1"/>
  <c r="W54" i="1" s="1"/>
  <c r="AF54" i="1" s="1"/>
  <c r="AI53" i="1"/>
  <c r="AA53" i="1"/>
  <c r="N53" i="1"/>
  <c r="W53" i="1" s="1"/>
  <c r="AF53" i="1" s="1"/>
  <c r="AI52" i="1"/>
  <c r="AA52" i="1"/>
  <c r="AE52" i="1" s="1"/>
  <c r="M52" i="1"/>
  <c r="N52" i="1" s="1"/>
  <c r="W52" i="1" s="1"/>
  <c r="AI51" i="1"/>
  <c r="AA51" i="1"/>
  <c r="M51" i="1"/>
  <c r="X51" i="1" s="1"/>
  <c r="AI50" i="1"/>
  <c r="AA50" i="1"/>
  <c r="M50" i="1"/>
  <c r="N50" i="1" s="1"/>
  <c r="AA49" i="1"/>
  <c r="R49" i="1"/>
  <c r="M49" i="1"/>
  <c r="N49" i="1" s="1"/>
  <c r="W48" i="1"/>
  <c r="AF48" i="1" s="1"/>
  <c r="AA47" i="1"/>
  <c r="AE47" i="1" s="1"/>
  <c r="M47" i="1"/>
  <c r="N47" i="1" s="1"/>
  <c r="W47" i="1" s="1"/>
  <c r="AI46" i="1"/>
  <c r="R46" i="1"/>
  <c r="W46" i="1" s="1"/>
  <c r="M46" i="1"/>
  <c r="X46" i="1" s="1"/>
  <c r="AE46" i="1" s="1"/>
  <c r="AI45" i="1"/>
  <c r="R45" i="1"/>
  <c r="W45" i="1" s="1"/>
  <c r="M45" i="1"/>
  <c r="X45" i="1" s="1"/>
  <c r="AE45" i="1" s="1"/>
  <c r="AI44" i="1"/>
  <c r="W44" i="1"/>
  <c r="AF44" i="1" s="1"/>
  <c r="AI43" i="1"/>
  <c r="W43" i="1"/>
  <c r="AF43" i="1" s="1"/>
  <c r="AI42" i="1"/>
  <c r="W42" i="1"/>
  <c r="AF42" i="1" s="1"/>
  <c r="AI41" i="1"/>
  <c r="W41" i="1"/>
  <c r="AF41" i="1" s="1"/>
  <c r="AI40" i="1"/>
  <c r="M40" i="1"/>
  <c r="X40" i="1" s="1"/>
  <c r="AE40" i="1" s="1"/>
  <c r="AI39" i="1"/>
  <c r="R39" i="1"/>
  <c r="W39" i="1" s="1"/>
  <c r="M39" i="1"/>
  <c r="X39" i="1" s="1"/>
  <c r="AE39" i="1" s="1"/>
  <c r="AI38" i="1"/>
  <c r="R38" i="1"/>
  <c r="W38" i="1" s="1"/>
  <c r="M38" i="1"/>
  <c r="X38" i="1" s="1"/>
  <c r="AE38" i="1" s="1"/>
  <c r="AI37" i="1"/>
  <c r="R37" i="1"/>
  <c r="W37" i="1" s="1"/>
  <c r="M37" i="1"/>
  <c r="X37" i="1" s="1"/>
  <c r="AE37" i="1" s="1"/>
  <c r="AI36" i="1"/>
  <c r="R36" i="1"/>
  <c r="W36" i="1" s="1"/>
  <c r="M36" i="1"/>
  <c r="X36" i="1" s="1"/>
  <c r="AE36" i="1" s="1"/>
  <c r="AI35" i="1"/>
  <c r="M35" i="1"/>
  <c r="O35" i="1" s="1"/>
  <c r="R35" i="1" s="1"/>
  <c r="W35" i="1" s="1"/>
  <c r="AI34" i="1"/>
  <c r="M34" i="1"/>
  <c r="O34" i="1" s="1"/>
  <c r="AI33" i="1"/>
  <c r="U33" i="1"/>
  <c r="R33" i="1"/>
  <c r="N33" i="1"/>
  <c r="AI32" i="1"/>
  <c r="U32" i="1"/>
  <c r="R32" i="1"/>
  <c r="N32" i="1"/>
  <c r="AI31" i="1"/>
  <c r="U31" i="1"/>
  <c r="R31" i="1"/>
  <c r="N31" i="1"/>
  <c r="AI30" i="1"/>
  <c r="U30" i="1"/>
  <c r="R30" i="1"/>
  <c r="N30" i="1"/>
  <c r="AI29" i="1"/>
  <c r="U29" i="1"/>
  <c r="R29" i="1"/>
  <c r="N29" i="1"/>
  <c r="AI28" i="1"/>
  <c r="U28" i="1"/>
  <c r="R28" i="1"/>
  <c r="N28" i="1"/>
  <c r="AI27" i="1"/>
  <c r="U27" i="1"/>
  <c r="R27" i="1"/>
  <c r="N27" i="1"/>
  <c r="AI26" i="1"/>
  <c r="U26" i="1"/>
  <c r="R26" i="1"/>
  <c r="N26" i="1"/>
  <c r="AI25" i="1"/>
  <c r="U25" i="1"/>
  <c r="R25" i="1"/>
  <c r="N25" i="1"/>
  <c r="AI24" i="1"/>
  <c r="U24" i="1"/>
  <c r="R24" i="1"/>
  <c r="N24" i="1"/>
  <c r="AI23" i="1"/>
  <c r="U23" i="1"/>
  <c r="R23" i="1"/>
  <c r="N23" i="1"/>
  <c r="AI22" i="1"/>
  <c r="U22" i="1"/>
  <c r="R22" i="1"/>
  <c r="N22" i="1"/>
  <c r="U21" i="1"/>
  <c r="R21" i="1"/>
  <c r="N21" i="1"/>
  <c r="AI20" i="1"/>
  <c r="U20" i="1"/>
  <c r="R20" i="1"/>
  <c r="N20" i="1"/>
  <c r="AI19" i="1"/>
  <c r="U19" i="1"/>
  <c r="R19" i="1"/>
  <c r="N19" i="1"/>
  <c r="AI18" i="1"/>
  <c r="U18" i="1"/>
  <c r="R18" i="1"/>
  <c r="N18" i="1"/>
  <c r="AI17" i="1"/>
  <c r="U17" i="1"/>
  <c r="R17" i="1"/>
  <c r="N17" i="1"/>
  <c r="AI16" i="1"/>
  <c r="U16" i="1"/>
  <c r="R16" i="1"/>
  <c r="N16" i="1"/>
  <c r="AI15" i="1"/>
  <c r="AA15" i="1"/>
  <c r="R15" i="1"/>
  <c r="M15" i="1"/>
  <c r="AI14" i="1"/>
  <c r="AA14" i="1"/>
  <c r="R14" i="1"/>
  <c r="M14" i="1"/>
  <c r="X14" i="1" s="1"/>
  <c r="AI13" i="1"/>
  <c r="AA13" i="1"/>
  <c r="R13" i="1"/>
  <c r="M13" i="1"/>
  <c r="N13" i="1" s="1"/>
  <c r="AI12" i="1"/>
  <c r="AA12" i="1"/>
  <c r="R12" i="1"/>
  <c r="M12" i="1"/>
  <c r="AI10" i="1"/>
  <c r="AA10" i="1"/>
  <c r="R10" i="1"/>
  <c r="M10" i="1"/>
  <c r="N10" i="1" s="1"/>
  <c r="AI9" i="1"/>
  <c r="AA9" i="1"/>
  <c r="R9" i="1"/>
  <c r="M9" i="1"/>
  <c r="X9" i="1" s="1"/>
  <c r="AI8" i="1"/>
  <c r="AA8" i="1"/>
  <c r="R8" i="1"/>
  <c r="M8" i="1"/>
  <c r="AI7" i="1"/>
  <c r="AA7" i="1"/>
  <c r="R7" i="1"/>
  <c r="M7" i="1"/>
  <c r="X7" i="1" s="1"/>
  <c r="AI6" i="1"/>
  <c r="AA6" i="1"/>
  <c r="R6" i="1"/>
  <c r="M6" i="1"/>
  <c r="X6" i="1" s="1"/>
  <c r="AI5" i="1"/>
  <c r="AA5" i="1"/>
  <c r="R5" i="1"/>
  <c r="M5" i="1"/>
  <c r="N5" i="1" s="1"/>
  <c r="AI4" i="1"/>
  <c r="AA4" i="1"/>
  <c r="R4" i="1"/>
  <c r="M4" i="1"/>
  <c r="U4" i="1" s="1"/>
  <c r="AI3" i="1"/>
  <c r="AE3" i="1"/>
  <c r="W3" i="1"/>
  <c r="AI2" i="1"/>
  <c r="AA2" i="1"/>
  <c r="R2" i="1"/>
  <c r="M2" i="1"/>
  <c r="AG2" i="1" s="1"/>
  <c r="AF265" i="1" l="1"/>
  <c r="AF219" i="1"/>
  <c r="AF246" i="1"/>
  <c r="AF217" i="1"/>
  <c r="AF261" i="1"/>
  <c r="W280" i="1"/>
  <c r="AF280" i="1" s="1"/>
  <c r="U11" i="1"/>
  <c r="W11" i="1" s="1"/>
  <c r="X11" i="1"/>
  <c r="AE11" i="1" s="1"/>
  <c r="X66" i="1"/>
  <c r="AE66" i="1" s="1"/>
  <c r="AF66" i="1" s="1"/>
  <c r="X85" i="1"/>
  <c r="AE85" i="1" s="1"/>
  <c r="N84" i="1"/>
  <c r="W84" i="1" s="1"/>
  <c r="X86" i="1"/>
  <c r="AE86" i="1" s="1"/>
  <c r="W86" i="1"/>
  <c r="AE87" i="1"/>
  <c r="N87" i="1"/>
  <c r="W87" i="1" s="1"/>
  <c r="W85" i="1"/>
  <c r="AE84" i="1"/>
  <c r="U88" i="1"/>
  <c r="W88" i="1" s="1"/>
  <c r="X300" i="1"/>
  <c r="AE300" i="1" s="1"/>
  <c r="AF300" i="1" s="1"/>
  <c r="X88" i="1"/>
  <c r="AE88" i="1" s="1"/>
  <c r="AF114" i="1"/>
  <c r="AF38" i="1"/>
  <c r="AG201" i="1"/>
  <c r="AE281" i="1"/>
  <c r="U318" i="1"/>
  <c r="W318" i="1" s="1"/>
  <c r="W17" i="1"/>
  <c r="AF17" i="1" s="1"/>
  <c r="W21" i="1"/>
  <c r="AF21" i="1" s="1"/>
  <c r="AF39" i="1"/>
  <c r="AF46" i="1"/>
  <c r="X49" i="1"/>
  <c r="AE49" i="1" s="1"/>
  <c r="X318" i="1"/>
  <c r="AE318" i="1" s="1"/>
  <c r="AE130" i="1"/>
  <c r="AE134" i="1"/>
  <c r="W194" i="1"/>
  <c r="AE236" i="1"/>
  <c r="AE262" i="1"/>
  <c r="AE338" i="1"/>
  <c r="N322" i="1"/>
  <c r="X336" i="1"/>
  <c r="AE336" i="1" s="1"/>
  <c r="AE63" i="1"/>
  <c r="W202" i="1"/>
  <c r="AE51" i="1"/>
  <c r="U296" i="1"/>
  <c r="W296" i="1" s="1"/>
  <c r="X82" i="1"/>
  <c r="AE82" i="1" s="1"/>
  <c r="AE64" i="1"/>
  <c r="X148" i="1"/>
  <c r="AE148" i="1" s="1"/>
  <c r="X237" i="1"/>
  <c r="AE237" i="1" s="1"/>
  <c r="N63" i="1"/>
  <c r="W63" i="1" s="1"/>
  <c r="X98" i="1"/>
  <c r="AE98" i="1" s="1"/>
  <c r="X193" i="1"/>
  <c r="AE193" i="1" s="1"/>
  <c r="X242" i="1"/>
  <c r="AE242" i="1" s="1"/>
  <c r="N244" i="1"/>
  <c r="W244" i="1" s="1"/>
  <c r="U305" i="1"/>
  <c r="X105" i="1"/>
  <c r="AE105" i="1" s="1"/>
  <c r="N305" i="1"/>
  <c r="AE117" i="1"/>
  <c r="AE121" i="1"/>
  <c r="AE123" i="1"/>
  <c r="U231" i="1"/>
  <c r="W231" i="1" s="1"/>
  <c r="AE306" i="1"/>
  <c r="U193" i="1"/>
  <c r="W193" i="1" s="1"/>
  <c r="N229" i="1"/>
  <c r="U237" i="1"/>
  <c r="W237" i="1" s="1"/>
  <c r="X244" i="1"/>
  <c r="AE244" i="1" s="1"/>
  <c r="N284" i="1"/>
  <c r="AE157" i="1"/>
  <c r="AE161" i="1"/>
  <c r="AE254" i="1"/>
  <c r="W49" i="1"/>
  <c r="W120" i="1"/>
  <c r="N148" i="1"/>
  <c r="W148" i="1" s="1"/>
  <c r="X149" i="1"/>
  <c r="AE149" i="1" s="1"/>
  <c r="AE241" i="1"/>
  <c r="AE278" i="1"/>
  <c r="N281" i="1"/>
  <c r="AF52" i="1"/>
  <c r="AF176" i="1"/>
  <c r="N192" i="1"/>
  <c r="X197" i="1"/>
  <c r="AE197" i="1" s="1"/>
  <c r="N253" i="1"/>
  <c r="W253" i="1" s="1"/>
  <c r="X91" i="1"/>
  <c r="AE91" i="1" s="1"/>
  <c r="X119" i="1"/>
  <c r="AE119" i="1" s="1"/>
  <c r="X142" i="1"/>
  <c r="AE142" i="1" s="1"/>
  <c r="AG165" i="1"/>
  <c r="U223" i="1"/>
  <c r="W223" i="1" s="1"/>
  <c r="AE279" i="1"/>
  <c r="N285" i="1"/>
  <c r="AE292" i="1"/>
  <c r="U311" i="1"/>
  <c r="W311" i="1" s="1"/>
  <c r="N64" i="1"/>
  <c r="W64" i="1" s="1"/>
  <c r="N243" i="1"/>
  <c r="W243" i="1" s="1"/>
  <c r="W26" i="1"/>
  <c r="AF26" i="1" s="1"/>
  <c r="U129" i="1"/>
  <c r="W129" i="1" s="1"/>
  <c r="U162" i="1"/>
  <c r="AE166" i="1"/>
  <c r="AF166" i="1" s="1"/>
  <c r="AG168" i="1"/>
  <c r="X184" i="1"/>
  <c r="AE184" i="1" s="1"/>
  <c r="U192" i="1"/>
  <c r="AE212" i="1"/>
  <c r="X223" i="1"/>
  <c r="AE223" i="1" s="1"/>
  <c r="X243" i="1"/>
  <c r="AE243" i="1" s="1"/>
  <c r="X273" i="1"/>
  <c r="AE273" i="1" s="1"/>
  <c r="N279" i="1"/>
  <c r="N292" i="1"/>
  <c r="X311" i="1"/>
  <c r="AE311" i="1" s="1"/>
  <c r="AE341" i="1"/>
  <c r="U91" i="1"/>
  <c r="W91" i="1" s="1"/>
  <c r="AG147" i="1"/>
  <c r="AE14" i="1"/>
  <c r="W20" i="1"/>
  <c r="AF20" i="1" s="1"/>
  <c r="X129" i="1"/>
  <c r="AE129" i="1" s="1"/>
  <c r="N149" i="1"/>
  <c r="W149" i="1" s="1"/>
  <c r="AG172" i="1"/>
  <c r="AE198" i="1"/>
  <c r="AE222" i="1"/>
  <c r="U242" i="1"/>
  <c r="W242" i="1" s="1"/>
  <c r="AE284" i="1"/>
  <c r="U285" i="1"/>
  <c r="AE301" i="1"/>
  <c r="X4" i="1"/>
  <c r="AE4" i="1" s="1"/>
  <c r="W22" i="1"/>
  <c r="AF22" i="1" s="1"/>
  <c r="W24" i="1"/>
  <c r="AF24" i="1" s="1"/>
  <c r="AE77" i="1"/>
  <c r="X106" i="1"/>
  <c r="AE106" i="1" s="1"/>
  <c r="N123" i="1"/>
  <c r="W123" i="1" s="1"/>
  <c r="X174" i="1"/>
  <c r="AE174" i="1" s="1"/>
  <c r="N191" i="1"/>
  <c r="W191" i="1" s="1"/>
  <c r="AF191" i="1" s="1"/>
  <c r="AG214" i="1"/>
  <c r="U229" i="1"/>
  <c r="AG230" i="1"/>
  <c r="U254" i="1"/>
  <c r="U264" i="1"/>
  <c r="W264" i="1" s="1"/>
  <c r="N269" i="1"/>
  <c r="W269" i="1" s="1"/>
  <c r="U279" i="1"/>
  <c r="U281" i="1"/>
  <c r="U284" i="1"/>
  <c r="AE287" i="1"/>
  <c r="U292" i="1"/>
  <c r="X295" i="1"/>
  <c r="AE295" i="1" s="1"/>
  <c r="U303" i="1"/>
  <c r="W303" i="1" s="1"/>
  <c r="X304" i="1"/>
  <c r="AE304" i="1" s="1"/>
  <c r="AE309" i="1"/>
  <c r="U322" i="1"/>
  <c r="X344" i="1"/>
  <c r="AE344" i="1" s="1"/>
  <c r="W19" i="1"/>
  <c r="AF19" i="1" s="1"/>
  <c r="X90" i="1"/>
  <c r="AE90" i="1" s="1"/>
  <c r="X97" i="1"/>
  <c r="AE97" i="1" s="1"/>
  <c r="X116" i="1"/>
  <c r="AE116" i="1" s="1"/>
  <c r="U131" i="1"/>
  <c r="W131" i="1" s="1"/>
  <c r="U230" i="1"/>
  <c r="W230" i="1" s="1"/>
  <c r="AE124" i="1"/>
  <c r="X151" i="1"/>
  <c r="AE151" i="1" s="1"/>
  <c r="N211" i="1"/>
  <c r="X233" i="1"/>
  <c r="AE233" i="1" s="1"/>
  <c r="W287" i="1"/>
  <c r="U295" i="1"/>
  <c r="W295" i="1" s="1"/>
  <c r="U301" i="1"/>
  <c r="U304" i="1"/>
  <c r="W304" i="1" s="1"/>
  <c r="N313" i="1"/>
  <c r="W18" i="1"/>
  <c r="AF18" i="1" s="1"/>
  <c r="X115" i="1"/>
  <c r="AE115" i="1" s="1"/>
  <c r="U170" i="1"/>
  <c r="U232" i="1"/>
  <c r="W232" i="1" s="1"/>
  <c r="U235" i="1"/>
  <c r="W235" i="1" s="1"/>
  <c r="U245" i="1"/>
  <c r="W245" i="1" s="1"/>
  <c r="U251" i="1"/>
  <c r="U258" i="1"/>
  <c r="N263" i="1"/>
  <c r="X274" i="1"/>
  <c r="AE274" i="1" s="1"/>
  <c r="U294" i="1"/>
  <c r="W294" i="1" s="1"/>
  <c r="N309" i="1"/>
  <c r="U313" i="1"/>
  <c r="X322" i="1"/>
  <c r="AE322" i="1" s="1"/>
  <c r="X2" i="1"/>
  <c r="AE2" i="1" s="1"/>
  <c r="X50" i="1"/>
  <c r="AE50" i="1" s="1"/>
  <c r="U106" i="1"/>
  <c r="W106" i="1" s="1"/>
  <c r="X203" i="1"/>
  <c r="AE203" i="1" s="1"/>
  <c r="X34" i="1"/>
  <c r="AE34" i="1" s="1"/>
  <c r="X120" i="1"/>
  <c r="AE120" i="1" s="1"/>
  <c r="AE122" i="1"/>
  <c r="AE168" i="1"/>
  <c r="AF168" i="1" s="1"/>
  <c r="AH168" i="1" s="1"/>
  <c r="X202" i="1"/>
  <c r="AE202" i="1" s="1"/>
  <c r="AG204" i="1"/>
  <c r="AG211" i="1"/>
  <c r="X232" i="1"/>
  <c r="AE232" i="1" s="1"/>
  <c r="X235" i="1"/>
  <c r="AE235" i="1" s="1"/>
  <c r="U238" i="1"/>
  <c r="W238" i="1" s="1"/>
  <c r="X245" i="1"/>
  <c r="AE245" i="1" s="1"/>
  <c r="X269" i="1"/>
  <c r="AE269" i="1" s="1"/>
  <c r="N273" i="1"/>
  <c r="W273" i="1" s="1"/>
  <c r="X294" i="1"/>
  <c r="AE294" i="1" s="1"/>
  <c r="AE297" i="1"/>
  <c r="X303" i="1"/>
  <c r="AE303" i="1" s="1"/>
  <c r="U312" i="1"/>
  <c r="W312" i="1" s="1"/>
  <c r="X330" i="1"/>
  <c r="AE330" i="1" s="1"/>
  <c r="AG344" i="1"/>
  <c r="U7" i="1"/>
  <c r="X282" i="1"/>
  <c r="AE282" i="1" s="1"/>
  <c r="X320" i="1"/>
  <c r="AE320" i="1" s="1"/>
  <c r="N251" i="1"/>
  <c r="O344" i="1"/>
  <c r="R344" i="1" s="1"/>
  <c r="W344" i="1" s="1"/>
  <c r="AF3" i="1"/>
  <c r="X10" i="1"/>
  <c r="AE10" i="1" s="1"/>
  <c r="W30" i="1"/>
  <c r="AF30" i="1" s="1"/>
  <c r="AF37" i="1"/>
  <c r="AE78" i="1"/>
  <c r="U82" i="1"/>
  <c r="W82" i="1" s="1"/>
  <c r="U98" i="1"/>
  <c r="W98" i="1" s="1"/>
  <c r="AE113" i="1"/>
  <c r="N119" i="1"/>
  <c r="W119" i="1" s="1"/>
  <c r="N122" i="1"/>
  <c r="W122" i="1" s="1"/>
  <c r="AE165" i="1"/>
  <c r="AF165" i="1" s="1"/>
  <c r="W197" i="1"/>
  <c r="X248" i="1"/>
  <c r="AE248" i="1" s="1"/>
  <c r="U263" i="1"/>
  <c r="AE285" i="1"/>
  <c r="U309" i="1"/>
  <c r="X312" i="1"/>
  <c r="AE312" i="1" s="1"/>
  <c r="AF342" i="1"/>
  <c r="W25" i="1"/>
  <c r="AF25" i="1" s="1"/>
  <c r="W31" i="1"/>
  <c r="AF31" i="1" s="1"/>
  <c r="N62" i="1"/>
  <c r="W62" i="1" s="1"/>
  <c r="N124" i="1"/>
  <c r="W124" i="1" s="1"/>
  <c r="AE164" i="1"/>
  <c r="N301" i="1"/>
  <c r="AE314" i="1"/>
  <c r="X127" i="1"/>
  <c r="AE127" i="1" s="1"/>
  <c r="U127" i="1"/>
  <c r="X133" i="1"/>
  <c r="AE133" i="1" s="1"/>
  <c r="U133" i="1"/>
  <c r="X267" i="1"/>
  <c r="AE267" i="1" s="1"/>
  <c r="U267" i="1"/>
  <c r="X272" i="1"/>
  <c r="AE272" i="1" s="1"/>
  <c r="N272" i="1"/>
  <c r="U275" i="1"/>
  <c r="X275" i="1"/>
  <c r="AE275" i="1" s="1"/>
  <c r="X283" i="1"/>
  <c r="AE283" i="1" s="1"/>
  <c r="U283" i="1"/>
  <c r="N283" i="1"/>
  <c r="X298" i="1"/>
  <c r="AE298" i="1" s="1"/>
  <c r="U298" i="1"/>
  <c r="X302" i="1"/>
  <c r="AE302" i="1" s="1"/>
  <c r="N302" i="1"/>
  <c r="AF45" i="1"/>
  <c r="AE57" i="1"/>
  <c r="N127" i="1"/>
  <c r="N133" i="1"/>
  <c r="X135" i="1"/>
  <c r="AE135" i="1" s="1"/>
  <c r="N135" i="1"/>
  <c r="X195" i="1"/>
  <c r="AE195" i="1" s="1"/>
  <c r="N195" i="1"/>
  <c r="W195" i="1" s="1"/>
  <c r="U247" i="1"/>
  <c r="N247" i="1"/>
  <c r="X250" i="1"/>
  <c r="AE250" i="1" s="1"/>
  <c r="U250" i="1"/>
  <c r="N259" i="1"/>
  <c r="W259" i="1" s="1"/>
  <c r="X289" i="1"/>
  <c r="AE289" i="1" s="1"/>
  <c r="U289" i="1"/>
  <c r="N289" i="1"/>
  <c r="N298" i="1"/>
  <c r="U145" i="1"/>
  <c r="W145" i="1" s="1"/>
  <c r="X173" i="1"/>
  <c r="AE173" i="1" s="1"/>
  <c r="U173" i="1"/>
  <c r="X199" i="1"/>
  <c r="AE199" i="1" s="1"/>
  <c r="N199" i="1"/>
  <c r="W199" i="1" s="1"/>
  <c r="AE229" i="1"/>
  <c r="N250" i="1"/>
  <c r="X256" i="1"/>
  <c r="AE256" i="1" s="1"/>
  <c r="U256" i="1"/>
  <c r="U272" i="1"/>
  <c r="U286" i="1"/>
  <c r="W286" i="1" s="1"/>
  <c r="AG291" i="1"/>
  <c r="X291" i="1"/>
  <c r="AE291" i="1" s="1"/>
  <c r="N291" i="1"/>
  <c r="U302" i="1"/>
  <c r="X308" i="1"/>
  <c r="AE308" i="1" s="1"/>
  <c r="U308" i="1"/>
  <c r="W308" i="1" s="1"/>
  <c r="X118" i="1"/>
  <c r="AE118" i="1" s="1"/>
  <c r="U118" i="1"/>
  <c r="X126" i="1"/>
  <c r="AE126" i="1" s="1"/>
  <c r="U126" i="1"/>
  <c r="U132" i="1"/>
  <c r="N132" i="1"/>
  <c r="U135" i="1"/>
  <c r="X144" i="1"/>
  <c r="AE144" i="1" s="1"/>
  <c r="U144" i="1"/>
  <c r="X145" i="1"/>
  <c r="AE145" i="1" s="1"/>
  <c r="N173" i="1"/>
  <c r="X227" i="1"/>
  <c r="AE227" i="1" s="1"/>
  <c r="U227" i="1"/>
  <c r="N234" i="1"/>
  <c r="X234" i="1"/>
  <c r="AE234" i="1" s="1"/>
  <c r="U234" i="1"/>
  <c r="U241" i="1"/>
  <c r="X247" i="1"/>
  <c r="AE247" i="1" s="1"/>
  <c r="N256" i="1"/>
  <c r="X259" i="1"/>
  <c r="AE259" i="1" s="1"/>
  <c r="U266" i="1"/>
  <c r="N266" i="1"/>
  <c r="N271" i="1"/>
  <c r="X271" i="1"/>
  <c r="AE271" i="1" s="1"/>
  <c r="U277" i="1"/>
  <c r="W277" i="1" s="1"/>
  <c r="X286" i="1"/>
  <c r="AE286" i="1" s="1"/>
  <c r="X79" i="1"/>
  <c r="AE79" i="1" s="1"/>
  <c r="U79" i="1"/>
  <c r="N227" i="1"/>
  <c r="U240" i="1"/>
  <c r="X240" i="1"/>
  <c r="AE240" i="1" s="1"/>
  <c r="X249" i="1"/>
  <c r="AE249" i="1" s="1"/>
  <c r="U249" i="1"/>
  <c r="X268" i="1"/>
  <c r="AE268" i="1" s="1"/>
  <c r="N268" i="1"/>
  <c r="X276" i="1"/>
  <c r="AE276" i="1" s="1"/>
  <c r="AG276" i="1"/>
  <c r="N276" i="1"/>
  <c r="X277" i="1"/>
  <c r="AE277" i="1" s="1"/>
  <c r="U291" i="1"/>
  <c r="AG78" i="1"/>
  <c r="X99" i="1"/>
  <c r="AE99" i="1" s="1"/>
  <c r="U99" i="1"/>
  <c r="N99" i="1"/>
  <c r="X12" i="1"/>
  <c r="AE12" i="1" s="1"/>
  <c r="U12" i="1"/>
  <c r="N126" i="1"/>
  <c r="AF171" i="1"/>
  <c r="X206" i="1"/>
  <c r="AE206" i="1" s="1"/>
  <c r="U56" i="1"/>
  <c r="N56" i="1"/>
  <c r="X128" i="1"/>
  <c r="AE128" i="1" s="1"/>
  <c r="U128" i="1"/>
  <c r="X132" i="1"/>
  <c r="AE132" i="1" s="1"/>
  <c r="X141" i="1"/>
  <c r="AE141" i="1" s="1"/>
  <c r="N141" i="1"/>
  <c r="X152" i="1"/>
  <c r="AE152" i="1" s="1"/>
  <c r="U152" i="1"/>
  <c r="N152" i="1"/>
  <c r="X194" i="1"/>
  <c r="AE194" i="1" s="1"/>
  <c r="X226" i="1"/>
  <c r="AE226" i="1" s="1"/>
  <c r="U226" i="1"/>
  <c r="N240" i="1"/>
  <c r="N249" i="1"/>
  <c r="X255" i="1"/>
  <c r="AE255" i="1" s="1"/>
  <c r="U255" i="1"/>
  <c r="U262" i="1"/>
  <c r="X266" i="1"/>
  <c r="AE266" i="1" s="1"/>
  <c r="U271" i="1"/>
  <c r="X290" i="1"/>
  <c r="AE290" i="1" s="1"/>
  <c r="U290" i="1"/>
  <c r="W290" i="1" s="1"/>
  <c r="X293" i="1"/>
  <c r="AE293" i="1" s="1"/>
  <c r="N293" i="1"/>
  <c r="X299" i="1"/>
  <c r="AE299" i="1" s="1"/>
  <c r="U299" i="1"/>
  <c r="X307" i="1"/>
  <c r="AE307" i="1" s="1"/>
  <c r="U307" i="1"/>
  <c r="W307" i="1" s="1"/>
  <c r="X310" i="1"/>
  <c r="AE310" i="1" s="1"/>
  <c r="N310" i="1"/>
  <c r="X94" i="1"/>
  <c r="AE94" i="1" s="1"/>
  <c r="U94" i="1"/>
  <c r="N94" i="1"/>
  <c r="AG149" i="1"/>
  <c r="N150" i="1"/>
  <c r="N12" i="1"/>
  <c r="W27" i="1"/>
  <c r="AF27" i="1" s="1"/>
  <c r="X35" i="1"/>
  <c r="AE35" i="1" s="1"/>
  <c r="AF35" i="1" s="1"/>
  <c r="X56" i="1"/>
  <c r="AE56" i="1" s="1"/>
  <c r="U117" i="1"/>
  <c r="N117" i="1"/>
  <c r="N128" i="1"/>
  <c r="N134" i="1"/>
  <c r="W134" i="1" s="1"/>
  <c r="AF182" i="1"/>
  <c r="U205" i="1"/>
  <c r="W205" i="1" s="1"/>
  <c r="N226" i="1"/>
  <c r="AG231" i="1"/>
  <c r="U236" i="1"/>
  <c r="N236" i="1"/>
  <c r="U252" i="1"/>
  <c r="W252" i="1" s="1"/>
  <c r="N255" i="1"/>
  <c r="X260" i="1"/>
  <c r="AE260" i="1" s="1"/>
  <c r="U260" i="1"/>
  <c r="U268" i="1"/>
  <c r="U276" i="1"/>
  <c r="N299" i="1"/>
  <c r="X331" i="1"/>
  <c r="AE331" i="1" s="1"/>
  <c r="U331" i="1"/>
  <c r="O331" i="1"/>
  <c r="R331" i="1" s="1"/>
  <c r="N331" i="1"/>
  <c r="AG15" i="1"/>
  <c r="U15" i="1"/>
  <c r="X15" i="1"/>
  <c r="AE15" i="1" s="1"/>
  <c r="U112" i="1"/>
  <c r="N112" i="1"/>
  <c r="X112" i="1"/>
  <c r="AE112" i="1" s="1"/>
  <c r="N144" i="1"/>
  <c r="AE6" i="1"/>
  <c r="W29" i="1"/>
  <c r="AF29" i="1" s="1"/>
  <c r="W33" i="1"/>
  <c r="AF33" i="1" s="1"/>
  <c r="X83" i="1"/>
  <c r="AE83" i="1" s="1"/>
  <c r="N83" i="1"/>
  <c r="W83" i="1" s="1"/>
  <c r="U90" i="1"/>
  <c r="W90" i="1" s="1"/>
  <c r="N93" i="1"/>
  <c r="X93" i="1"/>
  <c r="AE93" i="1" s="1"/>
  <c r="U93" i="1"/>
  <c r="U100" i="1"/>
  <c r="W100" i="1" s="1"/>
  <c r="X100" i="1"/>
  <c r="AE100" i="1" s="1"/>
  <c r="AE107" i="1"/>
  <c r="X138" i="1"/>
  <c r="AE138" i="1" s="1"/>
  <c r="N138" i="1"/>
  <c r="W138" i="1" s="1"/>
  <c r="U141" i="1"/>
  <c r="AF178" i="1"/>
  <c r="X185" i="1"/>
  <c r="AE185" i="1" s="1"/>
  <c r="U185" i="1"/>
  <c r="W185" i="1" s="1"/>
  <c r="X205" i="1"/>
  <c r="AE205" i="1" s="1"/>
  <c r="U222" i="1"/>
  <c r="N222" i="1"/>
  <c r="X225" i="1"/>
  <c r="AE225" i="1" s="1"/>
  <c r="U225" i="1"/>
  <c r="W225" i="1" s="1"/>
  <c r="U239" i="1"/>
  <c r="N239" i="1"/>
  <c r="N248" i="1"/>
  <c r="W248" i="1" s="1"/>
  <c r="X252" i="1"/>
  <c r="AE252" i="1" s="1"/>
  <c r="N260" i="1"/>
  <c r="N270" i="1"/>
  <c r="X270" i="1"/>
  <c r="AE270" i="1" s="1"/>
  <c r="U270" i="1"/>
  <c r="U278" i="1"/>
  <c r="AG278" i="1"/>
  <c r="U293" i="1"/>
  <c r="U310" i="1"/>
  <c r="X317" i="1"/>
  <c r="AE317" i="1" s="1"/>
  <c r="N317" i="1"/>
  <c r="W317" i="1" s="1"/>
  <c r="AE9" i="1"/>
  <c r="W16" i="1"/>
  <c r="AF16" i="1" s="1"/>
  <c r="W23" i="1"/>
  <c r="AF23" i="1" s="1"/>
  <c r="AF36" i="1"/>
  <c r="AE76" i="1"/>
  <c r="X131" i="1"/>
  <c r="AE131" i="1" s="1"/>
  <c r="AE162" i="1"/>
  <c r="W174" i="1"/>
  <c r="X230" i="1"/>
  <c r="AE230" i="1" s="1"/>
  <c r="X231" i="1"/>
  <c r="AE231" i="1" s="1"/>
  <c r="X238" i="1"/>
  <c r="AE238" i="1" s="1"/>
  <c r="AE239" i="1"/>
  <c r="X264" i="1"/>
  <c r="AE264" i="1" s="1"/>
  <c r="X296" i="1"/>
  <c r="AE296" i="1" s="1"/>
  <c r="AE305" i="1"/>
  <c r="AE313" i="1"/>
  <c r="X319" i="1"/>
  <c r="AE319" i="1" s="1"/>
  <c r="AG92" i="1"/>
  <c r="AG120" i="1"/>
  <c r="AG151" i="1"/>
  <c r="AE258" i="1"/>
  <c r="N297" i="1"/>
  <c r="N306" i="1"/>
  <c r="N314" i="1"/>
  <c r="N319" i="1"/>
  <c r="W319" i="1" s="1"/>
  <c r="N320" i="1"/>
  <c r="W320" i="1" s="1"/>
  <c r="AG4" i="1"/>
  <c r="AE7" i="1"/>
  <c r="AF47" i="1"/>
  <c r="N121" i="1"/>
  <c r="W121" i="1" s="1"/>
  <c r="N151" i="1"/>
  <c r="W151" i="1" s="1"/>
  <c r="N170" i="1"/>
  <c r="N187" i="1"/>
  <c r="W187" i="1" s="1"/>
  <c r="AF187" i="1" s="1"/>
  <c r="N214" i="1"/>
  <c r="AE221" i="1"/>
  <c r="AE251" i="1"/>
  <c r="N254" i="1"/>
  <c r="N258" i="1"/>
  <c r="N338" i="1"/>
  <c r="U2" i="1"/>
  <c r="N7" i="1"/>
  <c r="U10" i="1"/>
  <c r="W10" i="1" s="1"/>
  <c r="W32" i="1"/>
  <c r="AF32" i="1" s="1"/>
  <c r="U50" i="1"/>
  <c r="W50" i="1" s="1"/>
  <c r="U107" i="1"/>
  <c r="X125" i="1"/>
  <c r="AE125" i="1" s="1"/>
  <c r="AF175" i="1"/>
  <c r="X190" i="1"/>
  <c r="AE190" i="1" s="1"/>
  <c r="U203" i="1"/>
  <c r="W203" i="1" s="1"/>
  <c r="U233" i="1"/>
  <c r="W233" i="1" s="1"/>
  <c r="AE263" i="1"/>
  <c r="U274" i="1"/>
  <c r="W274" i="1" s="1"/>
  <c r="U282" i="1"/>
  <c r="W282" i="1" s="1"/>
  <c r="U297" i="1"/>
  <c r="U306" i="1"/>
  <c r="H19" i="2"/>
  <c r="U89" i="1"/>
  <c r="N89" i="1"/>
  <c r="X89" i="1"/>
  <c r="AE89" i="1" s="1"/>
  <c r="X13" i="1"/>
  <c r="AE13" i="1" s="1"/>
  <c r="U13" i="1"/>
  <c r="W13" i="1" s="1"/>
  <c r="W28" i="1"/>
  <c r="AF28" i="1" s="1"/>
  <c r="X103" i="1"/>
  <c r="AE103" i="1" s="1"/>
  <c r="U103" i="1"/>
  <c r="N103" i="1"/>
  <c r="AG108" i="1"/>
  <c r="N108" i="1"/>
  <c r="W108" i="1" s="1"/>
  <c r="X108" i="1"/>
  <c r="AE108" i="1" s="1"/>
  <c r="N111" i="1"/>
  <c r="X111" i="1"/>
  <c r="AE111" i="1" s="1"/>
  <c r="U111" i="1"/>
  <c r="X159" i="1"/>
  <c r="AE159" i="1" s="1"/>
  <c r="U159" i="1"/>
  <c r="N159" i="1"/>
  <c r="O326" i="1"/>
  <c r="R326" i="1" s="1"/>
  <c r="N326" i="1"/>
  <c r="X326" i="1"/>
  <c r="AE326" i="1" s="1"/>
  <c r="U326" i="1"/>
  <c r="U143" i="1"/>
  <c r="X143" i="1"/>
  <c r="AE143" i="1" s="1"/>
  <c r="X156" i="1"/>
  <c r="AE156" i="1" s="1"/>
  <c r="U156" i="1"/>
  <c r="X102" i="1"/>
  <c r="AE102" i="1" s="1"/>
  <c r="U102" i="1"/>
  <c r="N143" i="1"/>
  <c r="N156" i="1"/>
  <c r="AG79" i="1"/>
  <c r="AA345" i="1"/>
  <c r="N102" i="1"/>
  <c r="U110" i="1"/>
  <c r="X110" i="1"/>
  <c r="AE110" i="1" s="1"/>
  <c r="N110" i="1"/>
  <c r="X8" i="1"/>
  <c r="AE8" i="1" s="1"/>
  <c r="U8" i="1"/>
  <c r="AG64" i="1"/>
  <c r="X65" i="1"/>
  <c r="AE65" i="1" s="1"/>
  <c r="U96" i="1"/>
  <c r="N96" i="1"/>
  <c r="X96" i="1"/>
  <c r="AE96" i="1" s="1"/>
  <c r="AE62" i="1"/>
  <c r="N65" i="1"/>
  <c r="W65" i="1" s="1"/>
  <c r="N101" i="1"/>
  <c r="X101" i="1"/>
  <c r="AE101" i="1" s="1"/>
  <c r="X109" i="1"/>
  <c r="AE109" i="1" s="1"/>
  <c r="U109" i="1"/>
  <c r="X155" i="1"/>
  <c r="AE155" i="1" s="1"/>
  <c r="N155" i="1"/>
  <c r="U155" i="1"/>
  <c r="N196" i="1"/>
  <c r="W196" i="1" s="1"/>
  <c r="X196" i="1"/>
  <c r="AE196" i="1" s="1"/>
  <c r="X80" i="1"/>
  <c r="AE80" i="1" s="1"/>
  <c r="U80" i="1"/>
  <c r="W80" i="1" s="1"/>
  <c r="N51" i="1"/>
  <c r="U51" i="1"/>
  <c r="X220" i="1"/>
  <c r="AE220" i="1" s="1"/>
  <c r="N220" i="1"/>
  <c r="W220" i="1" s="1"/>
  <c r="M345" i="1"/>
  <c r="U6" i="1"/>
  <c r="AG6" i="1"/>
  <c r="N6" i="1"/>
  <c r="N57" i="1"/>
  <c r="U95" i="1"/>
  <c r="X95" i="1"/>
  <c r="AE95" i="1" s="1"/>
  <c r="N109" i="1"/>
  <c r="X140" i="1"/>
  <c r="AE140" i="1" s="1"/>
  <c r="U140" i="1"/>
  <c r="N140" i="1"/>
  <c r="U9" i="1"/>
  <c r="N9" i="1"/>
  <c r="AG142" i="1"/>
  <c r="X160" i="1"/>
  <c r="AE160" i="1" s="1"/>
  <c r="U160" i="1"/>
  <c r="W160" i="1" s="1"/>
  <c r="X163" i="1"/>
  <c r="AE163" i="1" s="1"/>
  <c r="U163" i="1"/>
  <c r="N163" i="1"/>
  <c r="N8" i="1"/>
  <c r="R34" i="1"/>
  <c r="W34" i="1" s="1"/>
  <c r="X5" i="1"/>
  <c r="AE5" i="1" s="1"/>
  <c r="U5" i="1"/>
  <c r="W5" i="1" s="1"/>
  <c r="U14" i="1"/>
  <c r="N14" i="1"/>
  <c r="O40" i="1"/>
  <c r="R40" i="1" s="1"/>
  <c r="W40" i="1" s="1"/>
  <c r="AF40" i="1" s="1"/>
  <c r="U57" i="1"/>
  <c r="U81" i="1"/>
  <c r="N81" i="1"/>
  <c r="X81" i="1"/>
  <c r="AE81" i="1" s="1"/>
  <c r="X92" i="1"/>
  <c r="AE92" i="1" s="1"/>
  <c r="U92" i="1"/>
  <c r="W92" i="1" s="1"/>
  <c r="N95" i="1"/>
  <c r="U101" i="1"/>
  <c r="AF181" i="1"/>
  <c r="N210" i="1"/>
  <c r="X210" i="1"/>
  <c r="AE210" i="1" s="1"/>
  <c r="U210" i="1"/>
  <c r="X147" i="1"/>
  <c r="AE147" i="1" s="1"/>
  <c r="U147" i="1"/>
  <c r="AF179" i="1"/>
  <c r="X104" i="1"/>
  <c r="AE104" i="1" s="1"/>
  <c r="U130" i="1"/>
  <c r="N130" i="1"/>
  <c r="X200" i="1"/>
  <c r="AE200" i="1" s="1"/>
  <c r="U200" i="1"/>
  <c r="W200" i="1" s="1"/>
  <c r="X204" i="1"/>
  <c r="AE204" i="1" s="1"/>
  <c r="U204" i="1"/>
  <c r="N204" i="1"/>
  <c r="X208" i="1"/>
  <c r="AE208" i="1" s="1"/>
  <c r="N208" i="1"/>
  <c r="W208" i="1" s="1"/>
  <c r="X224" i="1"/>
  <c r="AE224" i="1" s="1"/>
  <c r="U224" i="1"/>
  <c r="X257" i="1"/>
  <c r="AE257" i="1" s="1"/>
  <c r="U257" i="1"/>
  <c r="X207" i="1"/>
  <c r="AE207" i="1" s="1"/>
  <c r="U207" i="1"/>
  <c r="N224" i="1"/>
  <c r="N257" i="1"/>
  <c r="U137" i="1"/>
  <c r="N137" i="1"/>
  <c r="AG49" i="1"/>
  <c r="N76" i="1"/>
  <c r="W76" i="1" s="1"/>
  <c r="N77" i="1"/>
  <c r="W77" i="1" s="1"/>
  <c r="N78" i="1"/>
  <c r="W78" i="1" s="1"/>
  <c r="N104" i="1"/>
  <c r="W104" i="1" s="1"/>
  <c r="N113" i="1"/>
  <c r="AG128" i="1"/>
  <c r="X136" i="1"/>
  <c r="AE136" i="1" s="1"/>
  <c r="U136" i="1"/>
  <c r="W136" i="1" s="1"/>
  <c r="N147" i="1"/>
  <c r="N154" i="1"/>
  <c r="AG153" i="1"/>
  <c r="X154" i="1"/>
  <c r="AE154" i="1" s="1"/>
  <c r="N158" i="1"/>
  <c r="X158" i="1"/>
  <c r="AE158" i="1" s="1"/>
  <c r="X186" i="1"/>
  <c r="AE186" i="1" s="1"/>
  <c r="U186" i="1"/>
  <c r="AG194" i="1"/>
  <c r="N207" i="1"/>
  <c r="X327" i="1"/>
  <c r="AE327" i="1" s="1"/>
  <c r="U327" i="1"/>
  <c r="O327" i="1"/>
  <c r="R327" i="1" s="1"/>
  <c r="AG50" i="1"/>
  <c r="N79" i="1"/>
  <c r="AG107" i="1"/>
  <c r="N115" i="1"/>
  <c r="W115" i="1" s="1"/>
  <c r="N162" i="1"/>
  <c r="AG185" i="1"/>
  <c r="N186" i="1"/>
  <c r="X218" i="1"/>
  <c r="AE218" i="1" s="1"/>
  <c r="U218" i="1"/>
  <c r="N218" i="1"/>
  <c r="X323" i="1"/>
  <c r="AE323" i="1" s="1"/>
  <c r="U323" i="1"/>
  <c r="N323" i="1"/>
  <c r="AG323" i="1"/>
  <c r="N327" i="1"/>
  <c r="U333" i="1"/>
  <c r="N333" i="1"/>
  <c r="AG330" i="1"/>
  <c r="X333" i="1"/>
  <c r="AE333" i="1" s="1"/>
  <c r="O333" i="1"/>
  <c r="R333" i="1" s="1"/>
  <c r="AG138" i="1"/>
  <c r="X139" i="1"/>
  <c r="AE139" i="1" s="1"/>
  <c r="N2" i="1"/>
  <c r="N4" i="1"/>
  <c r="W4" i="1" s="1"/>
  <c r="N15" i="1"/>
  <c r="U97" i="1"/>
  <c r="W97" i="1" s="1"/>
  <c r="U105" i="1"/>
  <c r="W105" i="1" s="1"/>
  <c r="N107" i="1"/>
  <c r="U113" i="1"/>
  <c r="U116" i="1"/>
  <c r="W116" i="1" s="1"/>
  <c r="N118" i="1"/>
  <c r="N125" i="1"/>
  <c r="W125" i="1" s="1"/>
  <c r="X137" i="1"/>
  <c r="AE137" i="1" s="1"/>
  <c r="U139" i="1"/>
  <c r="W139" i="1" s="1"/>
  <c r="X146" i="1"/>
  <c r="AE146" i="1" s="1"/>
  <c r="U146" i="1"/>
  <c r="W146" i="1" s="1"/>
  <c r="X150" i="1"/>
  <c r="AE150" i="1" s="1"/>
  <c r="U150" i="1"/>
  <c r="U154" i="1"/>
  <c r="U157" i="1"/>
  <c r="N157" i="1"/>
  <c r="U158" i="1"/>
  <c r="U161" i="1"/>
  <c r="AG161" i="1"/>
  <c r="N161" i="1"/>
  <c r="AF180" i="1"/>
  <c r="N267" i="1"/>
  <c r="X172" i="1"/>
  <c r="AE172" i="1" s="1"/>
  <c r="U172" i="1"/>
  <c r="AG321" i="1"/>
  <c r="X321" i="1"/>
  <c r="AE321" i="1" s="1"/>
  <c r="N172" i="1"/>
  <c r="N183" i="1"/>
  <c r="W183" i="1" s="1"/>
  <c r="U189" i="1"/>
  <c r="N189" i="1"/>
  <c r="N198" i="1"/>
  <c r="W198" i="1" s="1"/>
  <c r="U209" i="1"/>
  <c r="N209" i="1"/>
  <c r="X209" i="1"/>
  <c r="AE209" i="1" s="1"/>
  <c r="N321" i="1"/>
  <c r="X325" i="1"/>
  <c r="AE325" i="1" s="1"/>
  <c r="U325" i="1"/>
  <c r="AG325" i="1"/>
  <c r="O325" i="1"/>
  <c r="R325" i="1" s="1"/>
  <c r="N142" i="1"/>
  <c r="W142" i="1" s="1"/>
  <c r="X153" i="1"/>
  <c r="AE153" i="1" s="1"/>
  <c r="U153" i="1"/>
  <c r="W153" i="1" s="1"/>
  <c r="N262" i="1"/>
  <c r="N325" i="1"/>
  <c r="U164" i="1"/>
  <c r="N164" i="1"/>
  <c r="X183" i="1"/>
  <c r="AE183" i="1" s="1"/>
  <c r="X189" i="1"/>
  <c r="AE189" i="1" s="1"/>
  <c r="U201" i="1"/>
  <c r="X201" i="1"/>
  <c r="AE201" i="1" s="1"/>
  <c r="N201" i="1"/>
  <c r="AG216" i="1"/>
  <c r="N216" i="1"/>
  <c r="X216" i="1"/>
  <c r="AE216" i="1" s="1"/>
  <c r="U216" i="1"/>
  <c r="X228" i="1"/>
  <c r="AE228" i="1" s="1"/>
  <c r="U228" i="1"/>
  <c r="N228" i="1"/>
  <c r="AG251" i="1"/>
  <c r="X253" i="1"/>
  <c r="AE253" i="1" s="1"/>
  <c r="U321" i="1"/>
  <c r="W336" i="1"/>
  <c r="AE214" i="1"/>
  <c r="U215" i="1"/>
  <c r="N215" i="1"/>
  <c r="N184" i="1"/>
  <c r="W184" i="1" s="1"/>
  <c r="N190" i="1"/>
  <c r="W190" i="1" s="1"/>
  <c r="N206" i="1"/>
  <c r="W206" i="1" s="1"/>
  <c r="AG206" i="1"/>
  <c r="N213" i="1"/>
  <c r="X213" i="1"/>
  <c r="AE213" i="1" s="1"/>
  <c r="W221" i="1"/>
  <c r="AG241" i="1"/>
  <c r="N275" i="1"/>
  <c r="N278" i="1"/>
  <c r="AG318" i="1"/>
  <c r="X332" i="1"/>
  <c r="AE332" i="1" s="1"/>
  <c r="N332" i="1"/>
  <c r="X337" i="1"/>
  <c r="AE337" i="1" s="1"/>
  <c r="N337" i="1"/>
  <c r="W337" i="1" s="1"/>
  <c r="X215" i="1"/>
  <c r="AE215" i="1" s="1"/>
  <c r="AG341" i="1"/>
  <c r="O341" i="1"/>
  <c r="R341" i="1" s="1"/>
  <c r="N341" i="1"/>
  <c r="AE211" i="1"/>
  <c r="U212" i="1"/>
  <c r="N212" i="1"/>
  <c r="U213" i="1"/>
  <c r="X288" i="1"/>
  <c r="AE288" i="1" s="1"/>
  <c r="N288" i="1"/>
  <c r="W288" i="1" s="1"/>
  <c r="U330" i="1"/>
  <c r="N330" i="1"/>
  <c r="U332" i="1"/>
  <c r="AG336" i="1"/>
  <c r="U341" i="1"/>
  <c r="U211" i="1"/>
  <c r="U214" i="1"/>
  <c r="AG314" i="1"/>
  <c r="U314" i="1"/>
  <c r="O338" i="1"/>
  <c r="R338" i="1" s="1"/>
  <c r="N241" i="1"/>
  <c r="AG289" i="1"/>
  <c r="AF11" i="1" l="1"/>
  <c r="AF85" i="1"/>
  <c r="AF87" i="1"/>
  <c r="W322" i="1"/>
  <c r="AF322" i="1" s="1"/>
  <c r="AH322" i="1" s="1"/>
  <c r="AF86" i="1"/>
  <c r="AF84" i="1"/>
  <c r="AF105" i="1"/>
  <c r="AF63" i="1"/>
  <c r="AF78" i="1"/>
  <c r="AH78" i="1" s="1"/>
  <c r="AF336" i="1"/>
  <c r="W247" i="1"/>
  <c r="AF247" i="1" s="1"/>
  <c r="AF120" i="1"/>
  <c r="W162" i="1"/>
  <c r="AF162" i="1" s="1"/>
  <c r="AF194" i="1"/>
  <c r="W135" i="1"/>
  <c r="AF135" i="1" s="1"/>
  <c r="W301" i="1"/>
  <c r="AF301" i="1" s="1"/>
  <c r="AF88" i="1"/>
  <c r="AF244" i="1"/>
  <c r="AF49" i="1"/>
  <c r="AH47" i="1" s="1"/>
  <c r="AF134" i="1"/>
  <c r="W164" i="1"/>
  <c r="AF164" i="1" s="1"/>
  <c r="W224" i="1"/>
  <c r="AF224" i="1" s="1"/>
  <c r="W214" i="1"/>
  <c r="AF214" i="1" s="1"/>
  <c r="W262" i="1"/>
  <c r="AF262" i="1" s="1"/>
  <c r="AF198" i="1"/>
  <c r="AF121" i="1"/>
  <c r="W292" i="1"/>
  <c r="AF292" i="1" s="1"/>
  <c r="W150" i="1"/>
  <c r="AF150" i="1" s="1"/>
  <c r="AF106" i="1"/>
  <c r="W299" i="1"/>
  <c r="AF299" i="1" s="1"/>
  <c r="W272" i="1"/>
  <c r="AF272" i="1" s="1"/>
  <c r="AF202" i="1"/>
  <c r="W284" i="1"/>
  <c r="AF284" i="1" s="1"/>
  <c r="W260" i="1"/>
  <c r="AF260" i="1" s="1"/>
  <c r="W281" i="1"/>
  <c r="AF281" i="1" s="1"/>
  <c r="AF197" i="1"/>
  <c r="W305" i="1"/>
  <c r="AF305" i="1" s="1"/>
  <c r="W211" i="1"/>
  <c r="AF211" i="1" s="1"/>
  <c r="AF233" i="1"/>
  <c r="AF10" i="1"/>
  <c r="W268" i="1"/>
  <c r="AF268" i="1" s="1"/>
  <c r="AF122" i="1"/>
  <c r="W279" i="1"/>
  <c r="AF279" i="1" s="1"/>
  <c r="W285" i="1"/>
  <c r="AF285" i="1" s="1"/>
  <c r="AF223" i="1"/>
  <c r="AF243" i="1"/>
  <c r="AF274" i="1"/>
  <c r="W310" i="1"/>
  <c r="AF310" i="1" s="1"/>
  <c r="AF64" i="1"/>
  <c r="AF273" i="1"/>
  <c r="AF91" i="1"/>
  <c r="W254" i="1"/>
  <c r="AF254" i="1" s="1"/>
  <c r="W313" i="1"/>
  <c r="AF313" i="1" s="1"/>
  <c r="AF151" i="1"/>
  <c r="W222" i="1"/>
  <c r="AF222" i="1" s="1"/>
  <c r="AF90" i="1"/>
  <c r="W99" i="1"/>
  <c r="AF99" i="1" s="1"/>
  <c r="AF82" i="1"/>
  <c r="AF294" i="1"/>
  <c r="W133" i="1"/>
  <c r="AF133" i="1" s="1"/>
  <c r="W283" i="1"/>
  <c r="AF283" i="1" s="1"/>
  <c r="AF183" i="1"/>
  <c r="AF242" i="1"/>
  <c r="AF76" i="1"/>
  <c r="W7" i="1"/>
  <c r="AF7" i="1" s="1"/>
  <c r="AF312" i="1"/>
  <c r="AF237" i="1"/>
  <c r="AF319" i="1"/>
  <c r="AF307" i="1"/>
  <c r="AF344" i="1"/>
  <c r="AH344" i="1" s="1"/>
  <c r="W241" i="1"/>
  <c r="AF241" i="1" s="1"/>
  <c r="AF253" i="1"/>
  <c r="W137" i="1"/>
  <c r="AF137" i="1" s="1"/>
  <c r="AF282" i="1"/>
  <c r="W170" i="1"/>
  <c r="AF170" i="1" s="1"/>
  <c r="AH170" i="1" s="1"/>
  <c r="AF317" i="1"/>
  <c r="W93" i="1"/>
  <c r="AF93" i="1" s="1"/>
  <c r="W251" i="1"/>
  <c r="AF251" i="1" s="1"/>
  <c r="AF232" i="1"/>
  <c r="AF123" i="1"/>
  <c r="AF119" i="1"/>
  <c r="AF149" i="1"/>
  <c r="AF311" i="1"/>
  <c r="W331" i="1"/>
  <c r="AF331" i="1" s="1"/>
  <c r="AF238" i="1"/>
  <c r="AF98" i="1"/>
  <c r="AF148" i="1"/>
  <c r="AF129" i="1"/>
  <c r="AF230" i="1"/>
  <c r="AH230" i="1" s="1"/>
  <c r="W128" i="1"/>
  <c r="AF128" i="1" s="1"/>
  <c r="AF203" i="1"/>
  <c r="AF193" i="1"/>
  <c r="AF248" i="1"/>
  <c r="AF259" i="1"/>
  <c r="W289" i="1"/>
  <c r="AF289" i="1" s="1"/>
  <c r="W263" i="1"/>
  <c r="AF263" i="1" s="1"/>
  <c r="AF320" i="1"/>
  <c r="AF174" i="1"/>
  <c r="W239" i="1"/>
  <c r="AF239" i="1" s="1"/>
  <c r="W56" i="1"/>
  <c r="AF56" i="1" s="1"/>
  <c r="AF287" i="1"/>
  <c r="W229" i="1"/>
  <c r="AF229" i="1" s="1"/>
  <c r="W192" i="1"/>
  <c r="AF192" i="1" s="1"/>
  <c r="W163" i="1"/>
  <c r="AF163" i="1" s="1"/>
  <c r="W9" i="1"/>
  <c r="AF9" i="1" s="1"/>
  <c r="AF269" i="1"/>
  <c r="W89" i="1"/>
  <c r="AF89" i="1" s="1"/>
  <c r="AF124" i="1"/>
  <c r="W249" i="1"/>
  <c r="AF249" i="1" s="1"/>
  <c r="AF231" i="1"/>
  <c r="AF184" i="1"/>
  <c r="AF264" i="1"/>
  <c r="W293" i="1"/>
  <c r="AF293" i="1" s="1"/>
  <c r="AF138" i="1"/>
  <c r="W79" i="1"/>
  <c r="AF79" i="1" s="1"/>
  <c r="W258" i="1"/>
  <c r="AF258" i="1" s="1"/>
  <c r="W126" i="1"/>
  <c r="AF126" i="1" s="1"/>
  <c r="AF221" i="1"/>
  <c r="AF142" i="1"/>
  <c r="W267" i="1"/>
  <c r="AF267" i="1" s="1"/>
  <c r="AF125" i="1"/>
  <c r="W109" i="1"/>
  <c r="AF109" i="1" s="1"/>
  <c r="W276" i="1"/>
  <c r="AF276" i="1" s="1"/>
  <c r="W271" i="1"/>
  <c r="AF271" i="1" s="1"/>
  <c r="AF303" i="1"/>
  <c r="W118" i="1"/>
  <c r="AF118" i="1" s="1"/>
  <c r="AF34" i="1"/>
  <c r="AH16" i="1" s="1"/>
  <c r="AF62" i="1"/>
  <c r="AF116" i="1"/>
  <c r="W270" i="1"/>
  <c r="AF270" i="1" s="1"/>
  <c r="AF185" i="1"/>
  <c r="AF100" i="1"/>
  <c r="W266" i="1"/>
  <c r="AF266" i="1" s="1"/>
  <c r="W234" i="1"/>
  <c r="AF234" i="1" s="1"/>
  <c r="AF308" i="1"/>
  <c r="AF295" i="1"/>
  <c r="AF50" i="1"/>
  <c r="W330" i="1"/>
  <c r="AF330" i="1" s="1"/>
  <c r="W275" i="1"/>
  <c r="AF275" i="1" s="1"/>
  <c r="AF104" i="1"/>
  <c r="W96" i="1"/>
  <c r="AF96" i="1" s="1"/>
  <c r="AF304" i="1"/>
  <c r="AF252" i="1"/>
  <c r="W226" i="1"/>
  <c r="AF226" i="1" s="1"/>
  <c r="AF199" i="1"/>
  <c r="AF290" i="1"/>
  <c r="AF235" i="1"/>
  <c r="AF145" i="1"/>
  <c r="W306" i="1"/>
  <c r="AF306" i="1" s="1"/>
  <c r="W302" i="1"/>
  <c r="AF302" i="1" s="1"/>
  <c r="AF131" i="1"/>
  <c r="AF97" i="1"/>
  <c r="W297" i="1"/>
  <c r="AF297" i="1" s="1"/>
  <c r="W256" i="1"/>
  <c r="AF256" i="1" s="1"/>
  <c r="AF206" i="1"/>
  <c r="W157" i="1"/>
  <c r="AF157" i="1" s="1"/>
  <c r="W15" i="1"/>
  <c r="AF15" i="1" s="1"/>
  <c r="AH15" i="1" s="1"/>
  <c r="AF77" i="1"/>
  <c r="W6" i="1"/>
  <c r="AF6" i="1" s="1"/>
  <c r="AH165" i="1"/>
  <c r="W173" i="1"/>
  <c r="AF173" i="1" s="1"/>
  <c r="W309" i="1"/>
  <c r="AF309" i="1" s="1"/>
  <c r="AF318" i="1"/>
  <c r="AF4" i="1"/>
  <c r="AF115" i="1"/>
  <c r="W156" i="1"/>
  <c r="AF156" i="1" s="1"/>
  <c r="AF296" i="1"/>
  <c r="AF225" i="1"/>
  <c r="W144" i="1"/>
  <c r="AF144" i="1" s="1"/>
  <c r="W117" i="1"/>
  <c r="AF117" i="1" s="1"/>
  <c r="W94" i="1"/>
  <c r="AF94" i="1" s="1"/>
  <c r="W152" i="1"/>
  <c r="AF152" i="1" s="1"/>
  <c r="W215" i="1"/>
  <c r="AF215" i="1" s="1"/>
  <c r="R345" i="1"/>
  <c r="W257" i="1"/>
  <c r="AF257" i="1" s="1"/>
  <c r="W57" i="1"/>
  <c r="AF57" i="1" s="1"/>
  <c r="W101" i="1"/>
  <c r="AF101" i="1" s="1"/>
  <c r="W143" i="1"/>
  <c r="AF143" i="1" s="1"/>
  <c r="AF108" i="1"/>
  <c r="W209" i="1"/>
  <c r="AF209" i="1" s="1"/>
  <c r="W147" i="1"/>
  <c r="AF147" i="1" s="1"/>
  <c r="AG345" i="1"/>
  <c r="W112" i="1"/>
  <c r="AF112" i="1" s="1"/>
  <c r="AF277" i="1"/>
  <c r="W132" i="1"/>
  <c r="AF132" i="1" s="1"/>
  <c r="AF195" i="1"/>
  <c r="W8" i="1"/>
  <c r="AF8" i="1" s="1"/>
  <c r="AF205" i="1"/>
  <c r="AF286" i="1"/>
  <c r="AF83" i="1"/>
  <c r="W141" i="1"/>
  <c r="AF141" i="1" s="1"/>
  <c r="W338" i="1"/>
  <c r="AF338" i="1" s="1"/>
  <c r="W278" i="1"/>
  <c r="AF278" i="1" s="1"/>
  <c r="AF245" i="1"/>
  <c r="AF92" i="1"/>
  <c r="W255" i="1"/>
  <c r="AF255" i="1" s="1"/>
  <c r="W12" i="1"/>
  <c r="AF12" i="1" s="1"/>
  <c r="W240" i="1"/>
  <c r="AF240" i="1" s="1"/>
  <c r="W227" i="1"/>
  <c r="AF227" i="1" s="1"/>
  <c r="W291" i="1"/>
  <c r="AF291" i="1" s="1"/>
  <c r="W250" i="1"/>
  <c r="AF250" i="1" s="1"/>
  <c r="W314" i="1"/>
  <c r="AF314" i="1" s="1"/>
  <c r="AF190" i="1"/>
  <c r="W186" i="1"/>
  <c r="AF186" i="1" s="1"/>
  <c r="W207" i="1"/>
  <c r="AF207" i="1" s="1"/>
  <c r="W210" i="1"/>
  <c r="AF210" i="1" s="1"/>
  <c r="W298" i="1"/>
  <c r="AF298" i="1" s="1"/>
  <c r="AF153" i="1"/>
  <c r="W172" i="1"/>
  <c r="AF172" i="1" s="1"/>
  <c r="W107" i="1"/>
  <c r="AF107" i="1" s="1"/>
  <c r="AH107" i="1" s="1"/>
  <c r="W323" i="1"/>
  <c r="AF323" i="1" s="1"/>
  <c r="AH323" i="1" s="1"/>
  <c r="W81" i="1"/>
  <c r="AF81" i="1" s="1"/>
  <c r="W102" i="1"/>
  <c r="AF102" i="1" s="1"/>
  <c r="W236" i="1"/>
  <c r="AF236" i="1" s="1"/>
  <c r="W127" i="1"/>
  <c r="AF127" i="1" s="1"/>
  <c r="W321" i="1"/>
  <c r="AF321" i="1" s="1"/>
  <c r="AH321" i="1" s="1"/>
  <c r="AE345" i="1"/>
  <c r="AF146" i="1"/>
  <c r="AF220" i="1"/>
  <c r="W155" i="1"/>
  <c r="AF155" i="1" s="1"/>
  <c r="W110" i="1"/>
  <c r="AF110" i="1" s="1"/>
  <c r="X345" i="1"/>
  <c r="W341" i="1"/>
  <c r="AF341" i="1" s="1"/>
  <c r="AH341" i="1" s="1"/>
  <c r="AF136" i="1"/>
  <c r="AF200" i="1"/>
  <c r="AF5" i="1"/>
  <c r="AF80" i="1"/>
  <c r="W159" i="1"/>
  <c r="AF159" i="1" s="1"/>
  <c r="W111" i="1"/>
  <c r="AF111" i="1" s="1"/>
  <c r="U345" i="1"/>
  <c r="AF337" i="1"/>
  <c r="W216" i="1"/>
  <c r="AF216" i="1" s="1"/>
  <c r="W333" i="1"/>
  <c r="AF333" i="1" s="1"/>
  <c r="W158" i="1"/>
  <c r="AF158" i="1" s="1"/>
  <c r="AF65" i="1"/>
  <c r="W332" i="1"/>
  <c r="AF332" i="1" s="1"/>
  <c r="N345" i="1"/>
  <c r="W2" i="1"/>
  <c r="W113" i="1"/>
  <c r="AF113" i="1" s="1"/>
  <c r="AF208" i="1"/>
  <c r="AF13" i="1"/>
  <c r="AF288" i="1"/>
  <c r="AH288" i="1" s="1"/>
  <c r="W213" i="1"/>
  <c r="AF213" i="1" s="1"/>
  <c r="W228" i="1"/>
  <c r="AF228" i="1" s="1"/>
  <c r="W201" i="1"/>
  <c r="AF201" i="1" s="1"/>
  <c r="AF139" i="1"/>
  <c r="W327" i="1"/>
  <c r="AF327" i="1" s="1"/>
  <c r="W218" i="1"/>
  <c r="AF218" i="1" s="1"/>
  <c r="W204" i="1"/>
  <c r="AF204" i="1" s="1"/>
  <c r="W130" i="1"/>
  <c r="AF130" i="1" s="1"/>
  <c r="W95" i="1"/>
  <c r="AF95" i="1" s="1"/>
  <c r="O345" i="1"/>
  <c r="AF160" i="1"/>
  <c r="W140" i="1"/>
  <c r="AF140" i="1" s="1"/>
  <c r="AF196" i="1"/>
  <c r="W212" i="1"/>
  <c r="AF212" i="1" s="1"/>
  <c r="W325" i="1"/>
  <c r="AF325" i="1" s="1"/>
  <c r="W189" i="1"/>
  <c r="AF189" i="1" s="1"/>
  <c r="W161" i="1"/>
  <c r="AF161" i="1" s="1"/>
  <c r="W154" i="1"/>
  <c r="AF154" i="1" s="1"/>
  <c r="W14" i="1"/>
  <c r="AF14" i="1" s="1"/>
  <c r="W51" i="1"/>
  <c r="AF51" i="1" s="1"/>
  <c r="W326" i="1"/>
  <c r="AF326" i="1" s="1"/>
  <c r="W103" i="1"/>
  <c r="AF103" i="1" s="1"/>
  <c r="AH58" i="1" l="1"/>
  <c r="AH151" i="1"/>
  <c r="AH314" i="1"/>
  <c r="AH201" i="1"/>
  <c r="AH276" i="1"/>
  <c r="AH289" i="1"/>
  <c r="AH149" i="1"/>
  <c r="AH241" i="1"/>
  <c r="AH318" i="1"/>
  <c r="AH50" i="1"/>
  <c r="AH147" i="1"/>
  <c r="AH120" i="1"/>
  <c r="AH172" i="1"/>
  <c r="AH161" i="1"/>
  <c r="AH291" i="1"/>
  <c r="AH214" i="1"/>
  <c r="AH204" i="1"/>
  <c r="AH336" i="1"/>
  <c r="AH278" i="1"/>
  <c r="AH4" i="1"/>
  <c r="AH185" i="1"/>
  <c r="AH64" i="1"/>
  <c r="AH231" i="1"/>
  <c r="AH251" i="1"/>
  <c r="AH108" i="1"/>
  <c r="AH6" i="1"/>
  <c r="AH138" i="1"/>
  <c r="AH142" i="1"/>
  <c r="AH211" i="1"/>
  <c r="AH92" i="1"/>
  <c r="AH206" i="1"/>
  <c r="AH79" i="1"/>
  <c r="AH153" i="1"/>
  <c r="AH128" i="1"/>
  <c r="AH325" i="1"/>
  <c r="AH216" i="1"/>
  <c r="AH330" i="1"/>
  <c r="W345" i="1"/>
  <c r="AF2" i="1"/>
  <c r="AH194" i="1"/>
  <c r="AF345" i="1" l="1"/>
  <c r="AH2" i="1"/>
  <c r="AH3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Windows User</author>
  </authors>
  <commentList>
    <comment ref="Z57" authorId="0" shapeId="0" xr:uid="{8626CF1B-35E7-F546-A3CF-49A62E395347}">
      <text>
        <r>
          <rPr>
            <b/>
            <sz val="9"/>
            <color indexed="81"/>
            <rFont val="Tahoma"/>
            <family val="2"/>
          </rPr>
          <t>All transportation needs are included with TLD - ECOS13</t>
        </r>
      </text>
    </comment>
    <comment ref="N165" authorId="1" shapeId="0" xr:uid="{1195043F-1873-2D4A-A205-65E703C05968}">
      <text>
        <r>
          <rPr>
            <sz val="11"/>
            <color rgb="FF000000"/>
            <rFont val="Calibri"/>
            <family val="2"/>
          </rPr>
          <t>Add back CB when requesting in cycle changes. Delete when approved.</t>
        </r>
      </text>
    </comment>
    <comment ref="N167" authorId="1" shapeId="0" xr:uid="{DD20EA44-42A6-B24B-848E-C1DEEB25D53C}">
      <text>
        <r>
          <rPr>
            <sz val="9"/>
            <color rgb="FF000000"/>
            <rFont val="Tahoma"/>
            <family val="2"/>
          </rPr>
          <t xml:space="preserve">Add back CB when requesting in cycle changes. Delete when approved.
</t>
        </r>
      </text>
    </comment>
    <comment ref="N168" authorId="1" shapeId="0" xr:uid="{770A3BAD-5EFF-434F-A048-1BC373701815}">
      <text>
        <r>
          <rPr>
            <sz val="9"/>
            <color rgb="FF000000"/>
            <rFont val="Tahoma"/>
            <family val="2"/>
          </rPr>
          <t xml:space="preserve">Add back CB when requesting in cycle changes. Delete when approved.
</t>
        </r>
      </text>
    </comment>
    <comment ref="AA177" authorId="1" shapeId="0" xr:uid="{0EAC0419-7CFF-314F-8365-E3B5730CB2FC}">
      <text>
        <r>
          <rPr>
            <b/>
            <sz val="9"/>
            <color rgb="FF000000"/>
            <rFont val="Tahoma"/>
            <family val="2"/>
          </rPr>
          <t>This is a lump sum.  Amounts by board to be determined when known.</t>
        </r>
      </text>
    </comment>
    <comment ref="AC178" authorId="1" shapeId="0" xr:uid="{E2EEAF9B-C930-6941-A466-46C3FDBF84D0}">
      <text>
        <r>
          <rPr>
            <b/>
            <sz val="9"/>
            <color indexed="81"/>
            <rFont val="Tahoma"/>
            <family val="2"/>
          </rPr>
          <t>Misc amounts are by trade but will eventually need to be divided up by the number of board seats in each trade.</t>
        </r>
      </text>
    </comment>
    <comment ref="Z314" authorId="0" shapeId="0" xr:uid="{188AA139-48D3-D24B-BE90-878F0A27FB17}">
      <text>
        <r>
          <rPr>
            <b/>
            <sz val="9"/>
            <color rgb="FF000000"/>
            <rFont val="Tahoma"/>
            <family val="2"/>
          </rPr>
          <t># of students x 4 months x 65/bus pass</t>
        </r>
      </text>
    </comment>
    <comment ref="R327" authorId="1" shapeId="0" xr:uid="{A529A50B-CE1A-F741-89C6-0E9712A9B7F7}">
      <text>
        <r>
          <rPr>
            <b/>
            <sz val="9"/>
            <color rgb="FF000000"/>
            <rFont val="Tahoma"/>
            <family val="2"/>
          </rPr>
          <t>3.35 per ticket.  Assuming 36 visits per student (9 weeks, twice a week-return)</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R160" authorId="0" shapeId="0" xr:uid="{DB7B674A-715F-7F40-8FF8-025CB78A47DD}">
      <text>
        <r>
          <rPr>
            <b/>
            <sz val="9"/>
            <color rgb="FF000000"/>
            <rFont val="Tahoma"/>
            <family val="2"/>
          </rPr>
          <t>3.35 per ticket.  Assuming 36 visits per student (9 weeks, twice a week-return)</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Z4" authorId="0" shapeId="0" xr:uid="{146E734B-0DBC-0A44-8DA7-613EC8FAAFBF}">
      <text>
        <r>
          <rPr>
            <b/>
            <sz val="9"/>
            <color indexed="81"/>
            <rFont val="Tahoma"/>
            <family val="2"/>
          </rPr>
          <t>All transportation needs are included with TLD - ECOS13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Z66" authorId="0" shapeId="0" xr:uid="{A721E1C1-71B9-D344-A9BD-B09FF370DE33}">
      <text>
        <r>
          <rPr>
            <b/>
            <sz val="9"/>
            <color rgb="FF000000"/>
            <rFont val="Tahoma"/>
            <family val="2"/>
          </rPr>
          <t># of students x 4 months x 65/bus pass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N26" authorId="0" shapeId="0" xr:uid="{60846B69-9FC6-BB4F-9BAE-4821B01C675E}">
      <text>
        <r>
          <rPr>
            <sz val="11"/>
            <color rgb="FF000000"/>
            <rFont val="Calibri"/>
            <family val="2"/>
          </rPr>
          <t>Add back CB when requesting in cycle changes. Delete when approved.</t>
        </r>
      </text>
    </comment>
    <comment ref="R72" authorId="0" shapeId="0" xr:uid="{6CE939F0-F2FE-5D4A-9D42-D172F7EE3872}">
      <text>
        <r>
          <rPr>
            <b/>
            <sz val="9"/>
            <color rgb="FF000000"/>
            <rFont val="Tahoma"/>
            <family val="2"/>
          </rPr>
          <t>3.35 per ticket.  Assuming 36 visits per student (9 weeks, twice a week-return)</t>
        </r>
        <r>
          <rPr>
            <sz val="9"/>
            <color rgb="FF000000"/>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N12" authorId="0" shapeId="0" xr:uid="{11A13510-7724-0741-8F45-EF88275C116D}">
      <text>
        <r>
          <rPr>
            <sz val="9"/>
            <color rgb="FF000000"/>
            <rFont val="Tahoma"/>
            <family val="2"/>
          </rPr>
          <t xml:space="preserve">Add back CB when requesting in cycle changes. Delete when approved.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3" authorId="0" shapeId="0" xr:uid="{34B880FD-AFF1-DD45-9A2D-F54CA625E767}">
      <text>
        <r>
          <rPr>
            <sz val="9"/>
            <color rgb="FF000000"/>
            <rFont val="Tahoma"/>
            <family val="2"/>
          </rPr>
          <t xml:space="preserve">Planning and coordination
</t>
        </r>
      </text>
    </comment>
    <comment ref="D4" authorId="0" shapeId="0" xr:uid="{D7B7FF89-0D86-834A-AFA4-714ABB88E268}">
      <text>
        <r>
          <rPr>
            <sz val="9"/>
            <color rgb="FF000000"/>
            <rFont val="Tahoma"/>
            <family val="2"/>
          </rPr>
          <t xml:space="preserve">Benchmark funding covers cost of part-time salary cost of organizer, supplies and materials, part-time professor costs and refreshments
</t>
        </r>
      </text>
    </comment>
    <comment ref="E4" authorId="0" shapeId="0" xr:uid="{B128B511-6B7D-6342-9EB4-84528E079248}">
      <text>
        <r>
          <rPr>
            <sz val="9"/>
            <color rgb="FF000000"/>
            <rFont val="Tahoma"/>
            <family val="2"/>
          </rPr>
          <t>49.17 per hour x 6 hours = $282 x 5 teachers = 1410 REQUESTED IN CYCLE 1B</t>
        </r>
      </text>
    </comment>
    <comment ref="F4" authorId="0" shapeId="0" xr:uid="{9AD0A9D7-46A3-D84E-A5A4-0CD787503CF1}">
      <text>
        <r>
          <rPr>
            <sz val="9"/>
            <color rgb="FF000000"/>
            <rFont val="Tahoma"/>
            <family val="2"/>
          </rPr>
          <t>Approximate costs for student bus trips at $300 per trip x 6 trips = 1800</t>
        </r>
      </text>
    </comment>
    <comment ref="D5" authorId="0" shapeId="0" xr:uid="{18C7D445-2988-474D-A751-408454C3072F}">
      <text>
        <r>
          <rPr>
            <sz val="9"/>
            <color rgb="FF000000"/>
            <rFont val="Tahoma"/>
            <family val="2"/>
          </rPr>
          <t xml:space="preserve">Planning, coordination, salaries for part-time instructors to deliver sessions, supplies and resources for hands-on activities and refreshments
</t>
        </r>
      </text>
    </comment>
    <comment ref="E5" authorId="0" shapeId="0" xr:uid="{D4BAFD49-75B0-6E48-BB1C-8A99118EC078}">
      <text>
        <r>
          <rPr>
            <sz val="9"/>
            <color rgb="FF000000"/>
            <rFont val="Tahoma"/>
            <family val="2"/>
          </rPr>
          <t>49.17 per hour x 6 hours = $282 x 4 teachers = 1800 reqeusted in 1B</t>
        </r>
      </text>
    </comment>
    <comment ref="F5" authorId="0" shapeId="0" xr:uid="{CBE77DE2-62D8-144C-B173-D6A6F48D687B}">
      <text>
        <r>
          <rPr>
            <sz val="9"/>
            <color rgb="FF000000"/>
            <rFont val="Tahoma"/>
            <family val="2"/>
          </rPr>
          <t>Approximate bus costs for KPR and PVNC: 4 class trips of 40 students @300 per trip = 1200 requested in 1B</t>
        </r>
      </text>
    </comment>
    <comment ref="G5" authorId="0" shapeId="0" xr:uid="{F325DD75-834F-064B-9C31-CB3CED1BCD06}">
      <text>
        <r>
          <rPr>
            <sz val="9"/>
            <color rgb="FF000000"/>
            <rFont val="Tahoma"/>
            <family val="2"/>
          </rPr>
          <t xml:space="preserve">Planning, coordination, salaries for part-time instructors to deliver sessions, supplies and resources for hands-on activities and refreshments
</t>
        </r>
      </text>
    </comment>
    <comment ref="G6" authorId="0" shapeId="0" xr:uid="{AB47C702-89A6-B54C-BCC7-F1783D989B40}">
      <text>
        <r>
          <rPr>
            <b/>
            <sz val="9"/>
            <color rgb="FF000000"/>
            <rFont val="Tahoma"/>
            <family val="2"/>
          </rPr>
          <t>If the benchmark is requested, it would only give you 3700.  The requested amt of $7500 is under misc.</t>
        </r>
        <r>
          <rPr>
            <sz val="9"/>
            <color rgb="FF000000"/>
            <rFont val="Tahoma"/>
            <family val="2"/>
          </rPr>
          <t xml:space="preserve">
</t>
        </r>
      </text>
    </comment>
    <comment ref="D7" authorId="0" shapeId="0" xr:uid="{2534AB96-6402-3D4D-B063-571708100F42}">
      <text>
        <r>
          <rPr>
            <sz val="9"/>
            <color rgb="FF000000"/>
            <rFont val="Tahoma"/>
            <family val="2"/>
          </rPr>
          <t xml:space="preserve">Planning, coordination and faculty costs, hands-on materials and refreshments
</t>
        </r>
      </text>
    </comment>
    <comment ref="E7" authorId="0" shapeId="0" xr:uid="{50DCBB7A-67B5-1B40-8BBD-CA5A75702BEA}">
      <text>
        <r>
          <rPr>
            <sz val="9"/>
            <color rgb="FF000000"/>
            <rFont val="Tahoma"/>
            <family val="2"/>
          </rPr>
          <t xml:space="preserve">High school teacher release
</t>
        </r>
      </text>
    </comment>
    <comment ref="F7" authorId="0" shapeId="0" xr:uid="{6505754B-3F3E-AE45-AE2C-1E0376C7325B}">
      <text>
        <r>
          <rPr>
            <sz val="9"/>
            <color rgb="FF000000"/>
            <rFont val="Tahoma"/>
            <family val="2"/>
          </rPr>
          <t xml:space="preserve">Bussing costs for all 5 participating  school boards
</t>
        </r>
      </text>
    </comment>
    <comment ref="E8" authorId="0" shapeId="0" xr:uid="{9BD88223-13D6-E84E-8110-7567BAF99F0B}">
      <text>
        <r>
          <rPr>
            <sz val="9"/>
            <color rgb="FF000000"/>
            <rFont val="Tahoma"/>
            <family val="2"/>
          </rPr>
          <t xml:space="preserve">4 (emergency) supply teachers as required
</t>
        </r>
      </text>
    </comment>
    <comment ref="F8" authorId="0" shapeId="0" xr:uid="{DCAFC278-9646-294F-9B8C-13633761B342}">
      <text>
        <r>
          <rPr>
            <sz val="9"/>
            <color rgb="FF000000"/>
            <rFont val="Tahoma"/>
            <family val="2"/>
          </rPr>
          <t xml:space="preserve">Estimated cost of bussing (all 5 boards participate).
</t>
        </r>
      </text>
    </comment>
    <comment ref="G8" authorId="0" shapeId="0" xr:uid="{9C831C7E-63B9-D245-B028-6D7A224B6F1A}">
      <text>
        <r>
          <rPr>
            <sz val="9"/>
            <color rgb="FF000000"/>
            <rFont val="Tahoma"/>
            <family val="2"/>
          </rPr>
          <t xml:space="preserve">Miscellaneous funding covers the cost of contracts for Skilled Trade Faculty to deliver interactive, hands-on workshops to high school students in grade 9, 10, 11, and 12, as well as materials required which include but are not limited to: electrical kits, culinary supplies, PVS and copper piping, wood, sheet metal, tire plug and patch kits, plants, etc., personal protective equipment (safety glasses, welding and HVAC gloves, hard hats, etc.), and promotional items. Refreshments and lunch too!
</t>
        </r>
      </text>
    </comment>
    <comment ref="D9" authorId="0" shapeId="0" xr:uid="{0D28AF64-E134-8148-91D3-C8CB487D0BAC}">
      <text>
        <r>
          <rPr>
            <sz val="9"/>
            <color rgb="FF000000"/>
            <rFont val="Tahoma"/>
            <family val="2"/>
          </rPr>
          <t xml:space="preserve">Planning, coordination, supplies and refreshments.  The 7500 is actually requested under misc in EDCS as the BM request would total 10,000-beyond the max funding allowed. 
</t>
        </r>
      </text>
    </comment>
    <comment ref="D10" authorId="0" shapeId="0" xr:uid="{5EB8155E-934A-F047-98AA-A5192DA6D5F0}">
      <text>
        <r>
          <rPr>
            <b/>
            <sz val="9"/>
            <color rgb="FF000000"/>
            <rFont val="Tahoma"/>
            <family val="2"/>
          </rPr>
          <t>Windows User:</t>
        </r>
        <r>
          <rPr>
            <sz val="9"/>
            <color rgb="FF000000"/>
            <rFont val="Tahoma"/>
            <family val="2"/>
          </rPr>
          <t xml:space="preserve">
</t>
        </r>
        <r>
          <rPr>
            <sz val="9"/>
            <color rgb="FF000000"/>
            <rFont val="Tahoma"/>
            <family val="2"/>
          </rPr>
          <t>Planning and coordination</t>
        </r>
      </text>
    </comment>
    <comment ref="D11" authorId="0" shapeId="0" xr:uid="{0C6E957B-6704-EF42-8930-8C9577C7CCFD}">
      <text>
        <r>
          <rPr>
            <sz val="9"/>
            <color rgb="FF000000"/>
            <rFont val="Tahoma"/>
            <family val="2"/>
          </rPr>
          <t xml:space="preserve">Benchmark funding is used to cover teacher release, faculty remuneration, catering, transportation and instructional supplies as required.
</t>
        </r>
      </text>
    </comment>
    <comment ref="D12" authorId="0" shapeId="0" xr:uid="{0F918912-C85E-E24D-90E3-756F32779151}">
      <text>
        <r>
          <rPr>
            <sz val="9"/>
            <color rgb="FF000000"/>
            <rFont val="Tahoma"/>
            <family val="2"/>
          </rPr>
          <t xml:space="preserve">Benchmark funding is used to cover teacher release, faculty remuneration, catering, transportation and instructional supplies as required.
</t>
        </r>
      </text>
    </comment>
    <comment ref="D13" authorId="0" shapeId="0" xr:uid="{B5FFB00E-50EE-384C-9665-D99319F5024F}">
      <text>
        <r>
          <rPr>
            <sz val="9"/>
            <color rgb="FF000000"/>
            <rFont val="Tahoma"/>
            <family val="2"/>
          </rPr>
          <t xml:space="preserve">Planning and coordination
</t>
        </r>
      </text>
    </comment>
    <comment ref="F13" authorId="0" shapeId="0" xr:uid="{D4294B11-48D0-6A49-A1CE-C9871875E455}">
      <text>
        <r>
          <rPr>
            <sz val="9"/>
            <color rgb="FF000000"/>
            <rFont val="Tahoma"/>
            <family val="2"/>
          </rPr>
          <t xml:space="preserve">TOTAL: 5358
</t>
        </r>
        <r>
          <rPr>
            <sz val="9"/>
            <color rgb="FF000000"/>
            <rFont val="Tahoma"/>
            <family val="2"/>
          </rPr>
          <t xml:space="preserve">TASS to Fleming: 3 class trips x 629=1887
</t>
        </r>
        <r>
          <rPr>
            <sz val="9"/>
            <color rgb="FF000000"/>
            <rFont val="Tahoma"/>
            <family val="2"/>
          </rPr>
          <t xml:space="preserve">Clarington to Fleming: 3 class trips x 490 =1470
</t>
        </r>
        <r>
          <rPr>
            <sz val="9"/>
            <color rgb="FF000000"/>
            <rFont val="Tahoma"/>
            <family val="2"/>
          </rPr>
          <t xml:space="preserve">Coburg to Fleming: 3 class trips x 667 = 2002
</t>
        </r>
      </text>
    </comment>
    <comment ref="F14" authorId="0" shapeId="0" xr:uid="{257CB344-83E9-3D4F-B9AF-E7C9C2DB0A72}">
      <text>
        <r>
          <rPr>
            <sz val="9"/>
            <color rgb="FF000000"/>
            <rFont val="Tahoma"/>
            <family val="2"/>
          </rPr>
          <t xml:space="preserve">1 bus per day @ an average of $350 per day
</t>
        </r>
      </text>
    </comment>
    <comment ref="G14" authorId="0" shapeId="0" xr:uid="{10D94823-6DA0-1440-9371-04D3959F1D67}">
      <text>
        <r>
          <rPr>
            <b/>
            <sz val="9"/>
            <color rgb="FF000000"/>
            <rFont val="Tahoma"/>
            <family val="2"/>
          </rPr>
          <t xml:space="preserve">Project materials @$15/student (225 x 15 = $3375) PLUS meals/snacks @$18/student 
</t>
        </r>
        <r>
          <rPr>
            <b/>
            <sz val="9"/>
            <color rgb="FF000000"/>
            <rFont val="Tahoma"/>
            <family val="2"/>
          </rPr>
          <t>(225 x 18 = $4050)</t>
        </r>
        <r>
          <rPr>
            <sz val="9"/>
            <color rgb="FF000000"/>
            <rFont val="Tahoma"/>
            <family val="2"/>
          </rPr>
          <t xml:space="preserve">
</t>
        </r>
      </text>
    </comment>
    <comment ref="D15" authorId="0" shapeId="0" xr:uid="{17B88607-D5DC-CC49-B178-C87467860D96}">
      <text>
        <r>
          <rPr>
            <sz val="9"/>
            <color rgb="FF000000"/>
            <rFont val="Tahoma"/>
            <family val="2"/>
          </rPr>
          <t xml:space="preserve">Planning, coordination, supplies and refreshments costs
</t>
        </r>
      </text>
    </comment>
    <comment ref="E15" authorId="0" shapeId="0" xr:uid="{4CE7A4CD-F500-9843-89FE-A94A3FE44F8B}">
      <text>
        <r>
          <rPr>
            <sz val="9"/>
            <color rgb="FF000000"/>
            <rFont val="Tahoma"/>
            <family val="2"/>
          </rPr>
          <t xml:space="preserve">9 teachers x 2 days x $300
</t>
        </r>
      </text>
    </comment>
    <comment ref="F15" authorId="0" shapeId="0" xr:uid="{2EA4CC13-CC79-2A47-9F76-5B355659F67B}">
      <text>
        <r>
          <rPr>
            <sz val="9"/>
            <color rgb="FF000000"/>
            <rFont val="Tahoma"/>
            <family val="2"/>
          </rPr>
          <t xml:space="preserve">
</t>
        </r>
        <r>
          <rPr>
            <sz val="9"/>
            <color rgb="FF000000"/>
            <rFont val="Tahoma"/>
            <family val="2"/>
          </rPr>
          <t xml:space="preserve">KPR: 2 x $130 bus
</t>
        </r>
        <r>
          <rPr>
            <sz val="9"/>
            <color rgb="FF000000"/>
            <rFont val="Tahoma"/>
            <family val="2"/>
          </rPr>
          <t xml:space="preserve">TLD: 2 x $500 bus
</t>
        </r>
        <r>
          <rPr>
            <sz val="9"/>
            <color rgb="FF000000"/>
            <rFont val="Tahoma"/>
            <family val="2"/>
          </rPr>
          <t>PVNC: 2 x $13</t>
        </r>
      </text>
    </comment>
    <comment ref="D16" authorId="0" shapeId="0" xr:uid="{238628C9-8F93-E44A-A7F8-B4C66931B546}">
      <text>
        <r>
          <rPr>
            <sz val="9"/>
            <color indexed="81"/>
            <rFont val="Tahoma"/>
            <family val="2"/>
          </rPr>
          <t xml:space="preserve">Planning, coordination, materials
</t>
        </r>
      </text>
    </comment>
    <comment ref="D17" authorId="0" shapeId="0" xr:uid="{9BA5726B-E749-904F-A123-F8FA0698D6C6}">
      <text>
        <r>
          <rPr>
            <sz val="9"/>
            <color rgb="FF000000"/>
            <rFont val="Tahoma"/>
            <family val="2"/>
          </rPr>
          <t xml:space="preserve">Includes:
</t>
        </r>
        <r>
          <rPr>
            <sz val="9"/>
            <color rgb="FF000000"/>
            <rFont val="Tahoma"/>
            <family val="2"/>
          </rPr>
          <t xml:space="preserve">6510: Materials 7 x 930
</t>
        </r>
        <r>
          <rPr>
            <sz val="9"/>
            <color rgb="FF000000"/>
            <rFont val="Tahoma"/>
            <family val="2"/>
          </rPr>
          <t xml:space="preserve">384: Catering (special requests) 1 x 384
</t>
        </r>
        <r>
          <rPr>
            <sz val="9"/>
            <color rgb="FF000000"/>
            <rFont val="Tahoma"/>
            <family val="2"/>
          </rPr>
          <t xml:space="preserve">2415 Admin Overhead: 7 x 345
</t>
        </r>
        <r>
          <rPr>
            <sz val="9"/>
            <color rgb="FF000000"/>
            <rFont val="Tahoma"/>
            <family val="2"/>
          </rPr>
          <t xml:space="preserve">2166: Catering 6 x 361
</t>
        </r>
        <r>
          <rPr>
            <sz val="9"/>
            <color rgb="FF000000"/>
            <rFont val="Tahoma"/>
            <family val="2"/>
          </rPr>
          <t>10,999: 7 faculty x $1571 each.</t>
        </r>
      </text>
    </comment>
    <comment ref="E17" authorId="0" shapeId="0" xr:uid="{47B0FC83-B94D-D14C-90A2-9ABB88F773E6}">
      <text>
        <r>
          <rPr>
            <sz val="9"/>
            <color rgb="FF000000"/>
            <rFont val="Tahoma"/>
            <family val="2"/>
          </rPr>
          <t xml:space="preserve">9 HS teachers @$274 = 2466
</t>
        </r>
      </text>
    </comment>
    <comment ref="F17" authorId="0" shapeId="0" xr:uid="{11F5D771-65B0-1C43-BCC0-166402E42DC8}">
      <text>
        <r>
          <rPr>
            <sz val="9"/>
            <color rgb="FF000000"/>
            <rFont val="Tahoma"/>
            <family val="2"/>
          </rPr>
          <t>6 class bus trips @ approx. $500 per trip from the greater Peterborough region to Fleming</t>
        </r>
      </text>
    </comment>
    <comment ref="D18" authorId="0" shapeId="0" xr:uid="{32A66F97-C8D2-5446-9AEE-4887A59E1F1A}">
      <text>
        <r>
          <rPr>
            <b/>
            <sz val="9"/>
            <color rgb="FF000000"/>
            <rFont val="Tahoma"/>
            <family val="2"/>
          </rPr>
          <t>Admin/planning time, college faculty release</t>
        </r>
        <r>
          <rPr>
            <sz val="9"/>
            <color rgb="FF000000"/>
            <rFont val="Tahoma"/>
            <family val="2"/>
          </rPr>
          <t xml:space="preserve">
</t>
        </r>
      </text>
    </comment>
    <comment ref="E18" authorId="0" shapeId="0" xr:uid="{71BFB60D-660B-2743-A079-BBBFA2665C34}">
      <text>
        <r>
          <rPr>
            <sz val="9"/>
            <color rgb="FF000000"/>
            <rFont val="Tahoma"/>
            <family val="2"/>
          </rPr>
          <t xml:space="preserve">10 x 250 for elementary teacher release time = $2500
</t>
        </r>
        <r>
          <rPr>
            <sz val="9"/>
            <color rgb="FF000000"/>
            <rFont val="Tahoma"/>
            <family val="2"/>
          </rPr>
          <t xml:space="preserve">
</t>
        </r>
      </text>
    </comment>
    <comment ref="F18" authorId="0" shapeId="0" xr:uid="{A52952CD-E2F4-104D-A711-F40A438DD89D}">
      <text>
        <r>
          <rPr>
            <sz val="9"/>
            <color rgb="FF000000"/>
            <rFont val="Tahoma"/>
            <family val="2"/>
          </rPr>
          <t xml:space="preserve">250 x 5 days student transportation
</t>
        </r>
      </text>
    </comment>
  </commentList>
</comments>
</file>

<file path=xl/sharedStrings.xml><?xml version="1.0" encoding="utf-8"?>
<sst xmlns="http://schemas.openxmlformats.org/spreadsheetml/2006/main" count="9677" uniqueCount="1073">
  <si>
    <t>COLLEGE</t>
  </si>
  <si>
    <t>BOARD</t>
  </si>
  <si>
    <t xml:space="preserve">HIGH
SCHOOL
</t>
  </si>
  <si>
    <t>HS 
COURSE
CODE</t>
  </si>
  <si>
    <t>COLLEGE
COURSE</t>
  </si>
  <si>
    <t>hrs</t>
  </si>
  <si>
    <t xml:space="preserve">DELIVERY MODEL
</t>
  </si>
  <si>
    <t>COL BENCH MARK AMT</t>
  </si>
  <si>
    <t xml:space="preserve">
Sem
1 
Seat</t>
  </si>
  <si>
    <t xml:space="preserve">
Sem
2
Seat</t>
  </si>
  <si>
    <r>
      <rPr>
        <b/>
        <sz val="7"/>
        <color theme="1"/>
        <rFont val="Aptos Narrow"/>
        <family val="2"/>
        <scheme val="minor"/>
      </rPr>
      <t>TOT</t>
    </r>
    <r>
      <rPr>
        <b/>
        <sz val="8"/>
        <color theme="1"/>
        <rFont val="Aptos Narrow"/>
        <family val="2"/>
        <scheme val="minor"/>
      </rPr>
      <t xml:space="preserve">
Seats</t>
    </r>
  </si>
  <si>
    <t>TOTAL COLLEGE  
BENCHMARK</t>
  </si>
  <si>
    <t># OF VISITS</t>
  </si>
  <si>
    <t>FACULTY MILEAGE 
IN KMS (RETURN)</t>
  </si>
  <si>
    <t>cost 
per 
km (.40)</t>
  </si>
  <si>
    <t xml:space="preserve">TOTAL COL 
TRANSPORT
</t>
  </si>
  <si>
    <t>COLLEGE TRANS COMMENT</t>
  </si>
  <si>
    <t>COL MISC AMT PER SEAT</t>
  </si>
  <si>
    <t>TOTAL COL
MISCELLAN</t>
  </si>
  <si>
    <t>COLLEGE MISCELLANEOUS COMMENT</t>
  </si>
  <si>
    <t>COLLEGE
TOTAL</t>
  </si>
  <si>
    <t xml:space="preserve">BOARD
BENCHMARK 
</t>
  </si>
  <si>
    <t># of trips</t>
  </si>
  <si>
    <t>cost per trip</t>
  </si>
  <si>
    <t xml:space="preserve">TOTAL BOARD 
TRANSPORTATION
</t>
  </si>
  <si>
    <t>BOARD TRANSPORTATION COMMENT</t>
  </si>
  <si>
    <t xml:space="preserve">BOARD
MISCELLANEOUS
</t>
  </si>
  <si>
    <t>BOARD MISCELLANEOUS COMMENT</t>
  </si>
  <si>
    <t>BOARD
TOTAL</t>
  </si>
  <si>
    <r>
      <t xml:space="preserve">
</t>
    </r>
    <r>
      <rPr>
        <b/>
        <sz val="10"/>
        <color theme="1"/>
        <rFont val="Aptos Narrow"/>
        <family val="2"/>
        <scheme val="minor"/>
      </rPr>
      <t>SUB-TOTAL</t>
    </r>
  </si>
  <si>
    <t>TOTAL SEATS BY PROJECT</t>
  </si>
  <si>
    <t>TOTAL COST BY PROJECT</t>
  </si>
  <si>
    <t>2024-2025 CYCLE 2 REQUESTS</t>
  </si>
  <si>
    <t>NOTES FOR from 2024-2025</t>
  </si>
  <si>
    <t>Initial Approved SCWI Funding</t>
  </si>
  <si>
    <t>Post Change Funding Request</t>
  </si>
  <si>
    <t>NOTES FOR CYCLE 1A</t>
  </si>
  <si>
    <t>601-P</t>
  </si>
  <si>
    <t xml:space="preserve"> </t>
  </si>
  <si>
    <t>FLE</t>
  </si>
  <si>
    <t>TLD</t>
  </si>
  <si>
    <t>All</t>
  </si>
  <si>
    <t>HIC4T</t>
  </si>
  <si>
    <t>NRSG246 Nursing Skills Lab 1</t>
  </si>
  <si>
    <t>CDC</t>
  </si>
  <si>
    <t>na</t>
  </si>
  <si>
    <t>15 trips from Fenelon Falls with 4 students plus 45 trips:  3 taxis from Lindsay area with 5 students, 5 students, and 4 students</t>
  </si>
  <si>
    <t>New college course. S2 to S1</t>
  </si>
  <si>
    <t>Approved Transitions Advisor Support for 18 students</t>
  </si>
  <si>
    <t>Transitions Advisor Support for S1 class</t>
  </si>
  <si>
    <t>Transitions advisor support based on 18 students and 1 class</t>
  </si>
  <si>
    <t>603-A</t>
  </si>
  <si>
    <t>Program extended by SCWI.</t>
  </si>
  <si>
    <t>LOY</t>
  </si>
  <si>
    <t>KPR</t>
  </si>
  <si>
    <t>Campbellford</t>
  </si>
  <si>
    <t>TTJ4C</t>
  </si>
  <si>
    <t>TTS</t>
  </si>
  <si>
    <t xml:space="preserve">8 wks x 2 visits=16 trips a week plus 10 wks x 3 visits = 30 trips
</t>
  </si>
  <si>
    <t>Suspension coil springs, brake pads,  shock absorbers, ball joints, sway bars and bushings…for college curriculum only.</t>
  </si>
  <si>
    <t>Campbellford AMST class visit to college by bus</t>
  </si>
  <si>
    <t>Campbellford transportation for bus from 550 to 450.</t>
  </si>
  <si>
    <t xml:space="preserve">Program extended by SCWI.  </t>
  </si>
  <si>
    <t>PVN</t>
  </si>
  <si>
    <t>St Mary-PVNC</t>
  </si>
  <si>
    <t>TCJ4C</t>
  </si>
  <si>
    <t>CNTP1000 Building Const Tech 1</t>
  </si>
  <si>
    <t>12 wks x 2 visits a week</t>
  </si>
  <si>
    <t>Wood, nails and screws, siding, sheathing, windows, doors, finishing items…to complete projects for college projects (sheds, decks,m guardhouses…).</t>
  </si>
  <si>
    <t>St Mary CNTP class visit to college by bus</t>
  </si>
  <si>
    <t>603-PR</t>
  </si>
  <si>
    <t>HFA4C</t>
  </si>
  <si>
    <t>FOOD1016 Techniques of Baking</t>
  </si>
  <si>
    <t xml:space="preserve">Campb Food 18 wks x 1 visit a week </t>
  </si>
  <si>
    <t>200/seat
All consumable food items for cooking plus the cost of flammable-proof aprons and pillbox caps for sanitation.</t>
  </si>
  <si>
    <t>Campbellford FOOD class visit to college by bus</t>
  </si>
  <si>
    <t>Changing college course to Culinary Techniques</t>
  </si>
  <si>
    <t>Campbellford Foods class changing to Culinary.  Bus costs for Campbellford courses changing from $550 to $450.</t>
  </si>
  <si>
    <t>An error was made by SCWI in the approval.  They thought there was no culinary course to match the misc. request.  In EDCS, it says @KPR.  Should say @Cambellford.  Emailed RD and WH to explain and say we will re-request in C1B.</t>
  </si>
  <si>
    <t>CULN1005 Culinary Techniques 1</t>
  </si>
  <si>
    <t>225/seat
All consumable food items for cooking plus the cost of flammable-proof aprons and pillbox caps for sanitation.</t>
  </si>
  <si>
    <t>Bump College Misc. to $225 per student</t>
  </si>
  <si>
    <t>TMJ4C</t>
  </si>
  <si>
    <t xml:space="preserve">200/seat consummables for metals, gases for curriculum </t>
  </si>
  <si>
    <t>Campbellford MECH1001 class visit to college by bus</t>
  </si>
  <si>
    <t>TCJ4E</t>
  </si>
  <si>
    <t>Campb Machining
19 wks x 2 visits a week due to single period</t>
  </si>
  <si>
    <t>100/ seat 
Consumables include building construction materials such as wood, metal, plastic, and concrete for college curriculum.</t>
  </si>
  <si>
    <t>Campbellford BLDG class visit to college by bus</t>
  </si>
  <si>
    <t>C2 - Transportation comment adjusted to reflect course.</t>
  </si>
  <si>
    <t>C1A - may change college course.  Will consider for C1B</t>
  </si>
  <si>
    <t>Cobourg Colleg Inst</t>
  </si>
  <si>
    <t>Cobourg Machine
12 wks x 3 visits a week</t>
  </si>
  <si>
    <t>200/seat Consummables include metal, screws and bolts, lathes, printer…for college curriculum completion</t>
  </si>
  <si>
    <t>Cobourg Machine class visit to college by bus</t>
  </si>
  <si>
    <t>TEJ4M</t>
  </si>
  <si>
    <t>COMP1025 Networking Fundamental</t>
  </si>
  <si>
    <t xml:space="preserve">CCI Networking 10x2 per week plus 8x3 per week plus 2 prep as it is a new course
</t>
  </si>
  <si>
    <t>CCI Networking class visit to college by bus</t>
  </si>
  <si>
    <t xml:space="preserve">C3- Loyalist made three changes.  A seat reduction of 6 seats for St. Mary's TGJ4M.  5 seats then added to TEJ4M at CCI.  One seat added to St. Mary's TCJ4C at St. Mary's in 604PR.  Entered in EDCS. C2 - College course change at Loyalist from DIGP1016 to DIGP1019.  </t>
  </si>
  <si>
    <t>Norwood</t>
  </si>
  <si>
    <t>Norwood Carpt
12 wks x 2 visits a week</t>
  </si>
  <si>
    <t>200/seat  Wood, nails and screws, siding, sheathing, windows, doors, finishing items…to complete projects for college projects (sheds, decks,m guardhouses…).</t>
  </si>
  <si>
    <t>Norwood CNTP class visit to college by bus</t>
  </si>
  <si>
    <t>TGI4M</t>
  </si>
  <si>
    <t xml:space="preserve">St Mary ProdDes
18 wks x 1 visit a week </t>
  </si>
  <si>
    <t>75/seat for easels, pencils, charcoal, sketch boards, etc.</t>
  </si>
  <si>
    <t>St Mary ProdDes class visit to college by bus</t>
  </si>
  <si>
    <t xml:space="preserve">C3- Loyalist made three changes.  A seat reduction of 6 seats for St. Mary's TGJ4M.  5 seats then added to TEJ4M at CCI.  One seat added to St. Mary's TCJ4C at St. Mary's in 604PR.  Entered in EDCS. C2 - College course change at Loyalist from DIGP1016 to DIGP1019.  Funding/seat neutral. </t>
  </si>
  <si>
    <t>604-PR</t>
  </si>
  <si>
    <t>St Mary Constr
12 wks x 2 visits a week</t>
  </si>
  <si>
    <t>200/seat Wood, nails and screws, siding, sheathing, windows, doors, finishing items…to complete projects for college projects (sheds, decks,m guardhouses…).</t>
  </si>
  <si>
    <t>C3- Loyalist made three changes.  A seat reduction of 6 seats for St. Mary's TGJ4M.  5 seats then added to TEJ4M at CCI.  One seat added to St. Mary's TCJ4C at St. Mary's in 604PR. Entered in EDCS.</t>
  </si>
  <si>
    <t>No changes to one course in project</t>
  </si>
  <si>
    <t>605-PR</t>
  </si>
  <si>
    <t>DUR</t>
  </si>
  <si>
    <t>TBD</t>
  </si>
  <si>
    <t>MKTG4213 Intro. to Marketing and Social Media</t>
  </si>
  <si>
    <t>Request is to change from The Brand Experience (GNED1417) to Marketing (MKTG4213).  Entered in EDCS Dec 2.  Sue Hawkins applying for the 4T code.</t>
  </si>
  <si>
    <t>PPI4T</t>
  </si>
  <si>
    <t>GNED1120 Stress Wellness Nutrition</t>
  </si>
  <si>
    <t>Request is to change from Find your Fit (GNED1138) to Stress, Wellness and Nutrition (GNED1120).  Entered in EDCS Dec 2</t>
  </si>
  <si>
    <t>TGO
4T</t>
  </si>
  <si>
    <t>C2 - 15 seats move to Psychology in S2</t>
  </si>
  <si>
    <t>HSH
4T</t>
  </si>
  <si>
    <t>GNED1407 Intro to Sociology</t>
  </si>
  <si>
    <t>C2 -one seat added from cancelled McLaughlin Electrical</t>
  </si>
  <si>
    <t>TXC4T</t>
  </si>
  <si>
    <t>CTMG1104 Makeup+Corrective Tech 1</t>
  </si>
  <si>
    <t xml:space="preserve">Durham requesting to change the Makeup Artistry course in S2 SWAC to new Landscape, Planning… course.  Revenue neutral.  </t>
  </si>
  <si>
    <t>HTLD1131 Landscape, Planning, Materials, Construction</t>
  </si>
  <si>
    <t>TNC
4T</t>
  </si>
  <si>
    <t>TFBE1301
Basic Electrical</t>
  </si>
  <si>
    <t>TTM
4T</t>
  </si>
  <si>
    <t>TFBA1302
Trade Fund
Basic Auto</t>
  </si>
  <si>
    <t>TRG
4T</t>
  </si>
  <si>
    <t>HVMF1401 Sheet Metal</t>
  </si>
  <si>
    <t>C2 - eight seats added from cancelled McLaughlin Electrical</t>
  </si>
  <si>
    <t>HBB
4T</t>
  </si>
  <si>
    <t>GNED1106 Psych-Unders Ours + Others</t>
  </si>
  <si>
    <t>C2 - five seats added from cancelled McLaughlin Electrical.  Then 15 seats added in transfer from Indigenous CFS class (GNED1477) for a total of 40 seats.</t>
  </si>
  <si>
    <t>PLK4T</t>
  </si>
  <si>
    <t>GNED1138 Find Your Fit</t>
  </si>
  <si>
    <t>HHF4T</t>
  </si>
  <si>
    <t>CHLD1100
Child Dev't 1</t>
  </si>
  <si>
    <t>BDB4T</t>
  </si>
  <si>
    <t>ENTR2200 Starting a Business</t>
  </si>
  <si>
    <t>C2 - Change requested # of students on the first page to 313.</t>
  </si>
  <si>
    <t>TNC4T</t>
  </si>
  <si>
    <t>DCD</t>
  </si>
  <si>
    <t xml:space="preserve">all
</t>
  </si>
  <si>
    <t>variety</t>
  </si>
  <si>
    <t>Bus passes are $150 per student per semester</t>
  </si>
  <si>
    <t>Bus pass costs were $153 in 2024-2025.  Durham College has indicated an increase of 4.9% which brings the cost to $161.</t>
  </si>
  <si>
    <t>DDS</t>
  </si>
  <si>
    <t>all</t>
  </si>
  <si>
    <t>DASS</t>
  </si>
  <si>
    <t>GL Roberts</t>
  </si>
  <si>
    <t>NA</t>
  </si>
  <si>
    <t>CLASSROOM COSTS SEM 1</t>
  </si>
  <si>
    <t>8 classroom costs @10,500 each</t>
  </si>
  <si>
    <t>WRAP AROUND 
SEM 1</t>
  </si>
  <si>
    <t>Wrap around Sem 1 adjusted based on 140 students and 8 classes</t>
  </si>
  <si>
    <t>CLASSROOM COSTS SEM 2</t>
  </si>
  <si>
    <t>9 classroom costs @10,500 each</t>
  </si>
  <si>
    <t>WRAP AROUND 
SEM 2</t>
  </si>
  <si>
    <t>Wrap around Sem 2 adjusted based on 173 students and 9 classes</t>
  </si>
  <si>
    <t>Switch the seat requests.  Change S1 to 30, S2 to 25.</t>
  </si>
  <si>
    <t>606-A</t>
  </si>
  <si>
    <t>Funding ending 2024-2025</t>
  </si>
  <si>
    <t>Classroom costs sem 1</t>
  </si>
  <si>
    <t>6.06A</t>
  </si>
  <si>
    <t>Wrap around supports based on 17 students and 1 Class</t>
  </si>
  <si>
    <t>St Thom Aquin</t>
  </si>
  <si>
    <t>TTD4T</t>
  </si>
  <si>
    <t>MECH50 Rig Maintence</t>
  </si>
  <si>
    <t>Transportation  - busing from Peterborough to Lindsay and return to include Peterborough students</t>
  </si>
  <si>
    <t>This project is being cancelled.  It is being moved to 6.06PR to replace the Field Skills SWAC with TLD.  This was discussed ith Will Howe December 6, 2024.  Entered in EDCS.</t>
  </si>
  <si>
    <t>606-PR</t>
  </si>
  <si>
    <t>Brock HS</t>
  </si>
  <si>
    <t>SVC4T</t>
  </si>
  <si>
    <t>GEOL16 Geotechnical Drilling</t>
  </si>
  <si>
    <t>All Brock students travel together to Lindsay 72 times for SWAC</t>
  </si>
  <si>
    <t>See above</t>
  </si>
  <si>
    <t>Classroom Costs Sem 1</t>
  </si>
  <si>
    <t>Two classroioms needed - one for PVNC, one for DDSB.  Total number of students now 32 - 17 PVNC, 15 DDSB (Brock)</t>
  </si>
  <si>
    <t>Classroom costs sem 2.  This classroom shared with PVNC.</t>
  </si>
  <si>
    <t xml:space="preserve">WRAP AROUND SEM 1 and 2
</t>
  </si>
  <si>
    <t>Based on 32 students  and 2cclasses (1 PVNC and 1 DDSB)</t>
  </si>
  <si>
    <t>For 32 students and 2 classes after changes in C3.  Previous: the amount of wrap around should actually be 11,285 but EDCS has approved 13,790 (they did not read the note that says 49 students actually take 64 credits so they have based the wrap around on 64 students and not 49).</t>
  </si>
  <si>
    <t>St. Thom Aquin</t>
  </si>
  <si>
    <t>14 trips to the campus for SWAC for PVNC students</t>
  </si>
  <si>
    <t>Field Skills SWAC replaced by PVNC Rig Maintenance SWAC with St. Thomas Aquinas.  Savings of $12116 from transportation deduction.</t>
  </si>
  <si>
    <t>Cancelled SWAC with these seats and funding going to 628P for a new CDC in Applied Welding with TLD (All).</t>
  </si>
  <si>
    <t>607-B</t>
  </si>
  <si>
    <t>Funding ending 2024-2025.  Project cancelled.</t>
  </si>
  <si>
    <t>Based on 17 students and 1 class</t>
  </si>
  <si>
    <t>HSTL14 Makeup and Special Occasion Looks</t>
  </si>
  <si>
    <t>Bus passes: 5 months x 66/month = 330</t>
  </si>
  <si>
    <t>Will keep.  Funding from two cancelled dual credits, the 613 F and A and part of 614 F and A.</t>
  </si>
  <si>
    <t>TSM4T</t>
  </si>
  <si>
    <t>MECH201 AppTools/PipingMeth1</t>
  </si>
  <si>
    <t>607-PR</t>
  </si>
  <si>
    <t>SVP4T</t>
  </si>
  <si>
    <t>ECOS13 Field Skills</t>
  </si>
  <si>
    <t>C2 - KPR Electrical 149 changing to MECH201.</t>
  </si>
  <si>
    <t>2 classrooms</t>
  </si>
  <si>
    <t>Based on 42 students and 2 classes</t>
  </si>
  <si>
    <t>Based on 37 students and 2 classes</t>
  </si>
  <si>
    <t>Holy Cross + St Pete</t>
  </si>
  <si>
    <t>TIF4T</t>
  </si>
  <si>
    <t>MECH419 Residential Mechanical Systems</t>
  </si>
  <si>
    <t>608-B</t>
  </si>
  <si>
    <t>PACE</t>
  </si>
  <si>
    <t>TUE4T</t>
  </si>
  <si>
    <t>CULN43 Modern Pastry Craft</t>
  </si>
  <si>
    <t xml:space="preserve">PACE to Peterb  Pastry-14 bus trips for 14 instructional classes </t>
  </si>
  <si>
    <t>S24 Project cancelled as per SCWI.  All funding requests removed in C2 with the exception of $.01. Avoid Error message.</t>
  </si>
  <si>
    <t>No request as there is no funding.</t>
  </si>
  <si>
    <t>610-PR</t>
  </si>
  <si>
    <t>Kenner</t>
  </si>
  <si>
    <t>TFC4E</t>
  </si>
  <si>
    <t>BUSN 123 Event Management</t>
  </si>
  <si>
    <t xml:space="preserve">Peterb-Kenner Culn43  2x/week x 14 weeks </t>
  </si>
  <si>
    <t>Kenner-Peterb class visit to college by bus</t>
  </si>
  <si>
    <t>Changing seats from S2 to S1</t>
  </si>
  <si>
    <t>Seats moved to S1.  Bus cost from 149 to 160.</t>
  </si>
  <si>
    <t>TASS</t>
  </si>
  <si>
    <t>HOSP53 Intro to Hospitality and Tourism</t>
  </si>
  <si>
    <t xml:space="preserve">Peterb-TASS  2x/week x 14 weeks </t>
  </si>
  <si>
    <t>TASS-Peterb class visit to college by bus</t>
  </si>
  <si>
    <t>Crestwood</t>
  </si>
  <si>
    <t>HHG4M</t>
  </si>
  <si>
    <t>SOCI233 Across the Lifespan</t>
  </si>
  <si>
    <t xml:space="preserve">Peterb-Crestw Soci
2x/week x 14 weeks </t>
  </si>
  <si>
    <t>Crestw-Peterb
SOCI class visit to college by bus</t>
  </si>
  <si>
    <t>Bus cost from 149 to 160.</t>
  </si>
  <si>
    <t>Holy Cross</t>
  </si>
  <si>
    <t>TEH4T</t>
  </si>
  <si>
    <t>COMP191 Computer Hardware</t>
  </si>
  <si>
    <t xml:space="preserve">Peterb-Holy Cross Comput
1x/week x 14 weeks </t>
  </si>
  <si>
    <t>Holy Cross-Peterb  Computer 14 trips to college campus for hands-on lab</t>
  </si>
  <si>
    <t>St Stephen</t>
  </si>
  <si>
    <t>ENG4C</t>
  </si>
  <si>
    <t>COMM201 Communications 1</t>
  </si>
  <si>
    <t xml:space="preserve">Peterb-St Steph Comm
2x/week x 14 weeks </t>
  </si>
  <si>
    <t>St Stephen to Peterb  Comm class visit to college by bus</t>
  </si>
  <si>
    <t xml:space="preserve">Peterb-STA Comm
2x/week x 14 weeks </t>
  </si>
  <si>
    <t>STA to Peterb  Comm class visit to college by bus</t>
  </si>
  <si>
    <t>Halib Highl</t>
  </si>
  <si>
    <t>GNED44 Music and Society</t>
  </si>
  <si>
    <t>CDS</t>
  </si>
  <si>
    <t xml:space="preserve">Peterb-Halib intro to psyc
1/week for 14 weeks </t>
  </si>
  <si>
    <t>Halibur-Peterb  class visit to college by bus</t>
  </si>
  <si>
    <t xml:space="preserve">C2 - changed course SOCI36 (HBB4T) to GNED44, Music in Society.  Jon to request a Ministry course code. </t>
  </si>
  <si>
    <t>HBB4T</t>
  </si>
  <si>
    <t>SOCI36 Intro to Psychology</t>
  </si>
  <si>
    <t xml:space="preserve">Lindsay-TLD Psych ConED 14 classes </t>
  </si>
  <si>
    <t>TLD-Lindsay Psych: a combination of buses and taxis. Typically students are coming from 3-5 HS locations to one college/board location. This is an estimate based on previous costs. To be clarified once known.</t>
  </si>
  <si>
    <t>These transportation comments and costs may need to be clarified.</t>
  </si>
  <si>
    <t>LCVI</t>
  </si>
  <si>
    <t xml:space="preserve">Peterb-LCVI Sociology 28 classes </t>
  </si>
  <si>
    <t>LCVI to Peterb: class visit</t>
  </si>
  <si>
    <t>Fleming is requesting to move this course to 618P to Huntsville for AVI4M so this can run annually.</t>
  </si>
  <si>
    <t>Course had been set to zero in previous cycle change to allow for a move to 618P - AVI4M</t>
  </si>
  <si>
    <t>611-PR</t>
  </si>
  <si>
    <t>Notre Dame</t>
  </si>
  <si>
    <t>IDC40</t>
  </si>
  <si>
    <t>Oshawa-ND Stress 28 visits for curriculum instruction</t>
  </si>
  <si>
    <t>Notre Dame Stress to Oshawa for class visit to college by bus</t>
  </si>
  <si>
    <t>Semester change</t>
  </si>
  <si>
    <t>Fr Don</t>
  </si>
  <si>
    <t>GLS4O</t>
  </si>
  <si>
    <t>Oshaw to Fr Don Business 14 visits
 for curriculum instruction</t>
  </si>
  <si>
    <t>Fr Don Business-Oshawa
class visit to college by bus</t>
  </si>
  <si>
    <t>C2 - course changed to Photography and moved to S1</t>
  </si>
  <si>
    <t xml:space="preserve">College course changing from Photography to Stress, Wellness… </t>
  </si>
  <si>
    <t>All Saints</t>
  </si>
  <si>
    <t>HHS4C</t>
  </si>
  <si>
    <t>Oshawa All Saints Soc  28 visits
for curriculum instruction</t>
  </si>
  <si>
    <t>All Saints Soc-Oshawa class visit to college by bus</t>
  </si>
  <si>
    <t>Pereyma</t>
  </si>
  <si>
    <t>GLS 40</t>
  </si>
  <si>
    <t>Oshawa-Pereyma PersWell
28 visits to HS for curriculum instruction</t>
  </si>
  <si>
    <t>Pereyma-Oshawa Wellness
class visit to college by bus</t>
  </si>
  <si>
    <t>May explore a college course change.</t>
  </si>
  <si>
    <t>PAF4O</t>
  </si>
  <si>
    <t>HLTH1200 Fitness Class Leadership</t>
  </si>
  <si>
    <t xml:space="preserve"> 
Oshawa-Pereyma Fitness 28 visits to HS for curriculum instruction</t>
  </si>
  <si>
    <t>$90 per student for Kinduct's Athlete Management system - a fitness assessment tool that is used by students throughout the course.</t>
  </si>
  <si>
    <t>Pereyma Fitness-Oshawa
class visit to college by bus</t>
  </si>
  <si>
    <t>St Mary</t>
  </si>
  <si>
    <t>HPD4C</t>
  </si>
  <si>
    <t>New request.  Coming from cancelled Auto at Austin</t>
  </si>
  <si>
    <t>HPW 3C</t>
  </si>
  <si>
    <t>Oshawa-Pereyma Chil Dev 
28 visits to HS for curriculum instruction</t>
  </si>
  <si>
    <t>Pereyma Child Devt-Oshawa
class visit to college by bus</t>
  </si>
  <si>
    <t xml:space="preserve">Ajax </t>
  </si>
  <si>
    <t>PAI3O</t>
  </si>
  <si>
    <t>Oshawa-Ajax Stress
28 visits to HS for curriculum instruction</t>
  </si>
  <si>
    <t>Ajax Stress Wellness Nutrition-Oshawa
class visit to college by bus</t>
  </si>
  <si>
    <t>Maxwell 
Heights</t>
  </si>
  <si>
    <t>PLF4M</t>
  </si>
  <si>
    <t>Oshawa-Max Heigh Stress 
28 visits to HS for curriculum instruction</t>
  </si>
  <si>
    <t>Maxwell Heights Stress-Oshawa
class visit to college by bus</t>
  </si>
  <si>
    <t>JCRichardson</t>
  </si>
  <si>
    <t>From cancelled 643 Maxwell S1 BOH</t>
  </si>
  <si>
    <t>CON ED</t>
  </si>
  <si>
    <t>NDG4M</t>
  </si>
  <si>
    <t>From cancelled 651 GLR Feminine Beauty</t>
  </si>
  <si>
    <t>Henry Street</t>
  </si>
  <si>
    <t>CLN4C</t>
  </si>
  <si>
    <t>LAWW1119  Canadian Law and Courts</t>
  </si>
  <si>
    <t>From cancelled Maxwell S2 BOH</t>
  </si>
  <si>
    <t xml:space="preserve">O'Neill </t>
  </si>
  <si>
    <t>HPW3C</t>
  </si>
  <si>
    <t>Oshawa-ONeil Child Dev 
28 visits to HS for curriculum instruction</t>
  </si>
  <si>
    <t>Oneill Child Dev-Oshawa
class visit to college by bus</t>
  </si>
  <si>
    <t xml:space="preserve">Port Hope </t>
  </si>
  <si>
    <t>Oshawa-Port Hope Stress 
28visits to HS for curriculum instruction</t>
  </si>
  <si>
    <t>Port Hope Stress-Oshawa
class visit to college by bus</t>
  </si>
  <si>
    <t>Change in college course to Makeup from S,W,N.  CDS model.</t>
  </si>
  <si>
    <t>612-A</t>
  </si>
  <si>
    <t>TXJ4E</t>
  </si>
  <si>
    <t>COSM3 Manicure</t>
  </si>
  <si>
    <t xml:space="preserve">Peterb-Coburg Makeup 2x/week x 14 weeks </t>
  </si>
  <si>
    <t xml:space="preserve">Makeup:  $300/student for consumables for college curriculum include brush kits, lash extensions, makeup (foundation, special effects, concealers, blushe, contour pallets, lipstick), false lashes, q-tips,  brow gels, powders, eye shadow pallets, eye liners, and makeup remover, </t>
  </si>
  <si>
    <t>Coburg-Peterb   Makeup  class visit to college by bus</t>
  </si>
  <si>
    <t>SCWI rolled over even though it was designed to end. Change college course to COSM3 from HSTL</t>
  </si>
  <si>
    <t>612-PR</t>
  </si>
  <si>
    <t>14 Visits to Fleming College</t>
  </si>
  <si>
    <t>This new dual credit is coming from cancelled MECH201 dual credit in 652PR</t>
  </si>
  <si>
    <t>Makeup:  $300/student for consumables for college curriculum include brush kits, lash extensions, makeup (foundation, special effects, concealers, blushe, contour pallets, lipstick), false lashes, q-tips,  brow gels, powders, eye shadow pallets, eye liner</t>
  </si>
  <si>
    <t>1 bus trip and day at Fleming College</t>
  </si>
  <si>
    <t>C3 - This new ask is coming from a cancelled PAI3O dual credit at JCR.</t>
  </si>
  <si>
    <t>Want to keep course but we may have to switch to Durham College.</t>
  </si>
  <si>
    <t>TXK4T</t>
  </si>
  <si>
    <t>PACE to Fleming 14x for instructional purposes</t>
  </si>
  <si>
    <t>Change college course to HSTL from COSM3</t>
  </si>
  <si>
    <t>CIS Northu + Clar</t>
  </si>
  <si>
    <t>CIS North and Clarington schools travel together to Fleming to access all Sem 1 dual credits 14x for instructional purposes</t>
  </si>
  <si>
    <t xml:space="preserve">C2 - HSTL14 not ready for dual credit delivery.  Changed back to COSM9 until new course rerady.  </t>
  </si>
  <si>
    <t>Change college course from COSM9 to COSM3</t>
  </si>
  <si>
    <t xml:space="preserve">Peterb-Cobourg Makeup
2x/week x 14 weeks </t>
  </si>
  <si>
    <t>Coburg-Peterb  Manicure class visit to college by bus</t>
  </si>
  <si>
    <t>Peterb-Crestwood
3x/week x 12 weeks</t>
  </si>
  <si>
    <t>Crestwood-Petrb COSM9 
1 trip to the college</t>
  </si>
  <si>
    <t xml:space="preserve">Peterb-Kenner Makeup
2x/week x 14 weeks </t>
  </si>
  <si>
    <t>Kenner-Peterb  Makeup class visit to college by bus</t>
  </si>
  <si>
    <t>Change college course to COSM3 from HSTL</t>
  </si>
  <si>
    <t>TXA4E</t>
  </si>
  <si>
    <t>TTC</t>
  </si>
  <si>
    <t xml:space="preserve">Peterb-HolyCross Makeup
1x/week x 14 weeks </t>
  </si>
  <si>
    <t>HolyCross-Peterb Manicure 14 trips to college campus for hands-on lab</t>
  </si>
  <si>
    <t>College course changing from HSTL to COSM3</t>
  </si>
  <si>
    <t>TLD-Lindsay Manic: a combination of  buses and taxis. Typically students are coming from 3-5 HS locations to one college location. This is an estimate based on previous costs. To be clarified once known.</t>
  </si>
  <si>
    <t>TLD-Lindsay Makeup: a combination of  buses and taxis. Typically students are coming from 3-5 HS locations to one college location. This is an estimate based on previous costs. To be clarified once known.</t>
  </si>
  <si>
    <t>Halib-Peterb Manicure bus trips for curriculum  instruction</t>
  </si>
  <si>
    <t xml:space="preserve">C2 - HSTL14 not ready for dual credit delivery.  Changed back to COSM9 until new course rerady. </t>
  </si>
  <si>
    <t>Change college course to COSM9 to COSM3</t>
  </si>
  <si>
    <t>613-PR</t>
  </si>
  <si>
    <t>Brooklin</t>
  </si>
  <si>
    <t>RECR146 AppLeisPhysActi +Group Ex</t>
  </si>
  <si>
    <t>Peterb-Brooklin REC146
 3x/week x 12 weeks</t>
  </si>
  <si>
    <t>Costs for entry to the Ontario Fisheries and Hunters Assoc($285),  Museum entry fee ($165), Tai Chi guest instructor ($100), Kawartha Combat for hybrid fitness ($100), Mapleridge Rec Centre (0)</t>
  </si>
  <si>
    <t>Brooklin-Peterb REC146
 1 trip to the college + 5 trips needed to explore recreational facilities as part of college currciulum.</t>
  </si>
  <si>
    <t>Move to 617 Fleming Environ. Connections PTG.  With Sinclair.</t>
  </si>
  <si>
    <t>PAI31</t>
  </si>
  <si>
    <t xml:space="preserve">Peterb-JCR REC146
3x/week x 12 weeks </t>
  </si>
  <si>
    <t>JCR-Peterb REC146 
1 trip to the college + 5 trips needed to explore recreational facilities as part of college currciulum.</t>
  </si>
  <si>
    <t>C3 - This cancelled dual credit moving to 612PR at JCR for a new Makeup Artistry course.</t>
  </si>
  <si>
    <t>Adam Scott</t>
  </si>
  <si>
    <t xml:space="preserve">Peterb-Adam Scott REC146 
3x/week x 12 weeks </t>
  </si>
  <si>
    <t>Costs for entry to the Ontarion Fisheries and Hunters Assoc($285),  museum entry fee ($165), Tai Chi guest instructor ($100), Kawartha Combat for hybrid fitness ($100), Mapleridge Rec Centre (0)</t>
  </si>
  <si>
    <t>Adam Scott-Petrb REC146 
1 trip to the college + 5 trips needed to explore recreational facilities as part of college currciulum.</t>
  </si>
  <si>
    <t xml:space="preserve">Peterb-Crestw REC146
3x/week x 12 weeks </t>
  </si>
  <si>
    <t>Crestw-Peterb REC 146
1 trip to the college + 5 trips needed to explore recreational facilities as part of college currciulum.</t>
  </si>
  <si>
    <t>Clarke HS</t>
  </si>
  <si>
    <t>RECR146 3x/wk for 12 week</t>
  </si>
  <si>
    <t>1 trip to the college + 5 trips needed to explore recreational facilities as part of college currciulum.</t>
  </si>
  <si>
    <t>Cancel.  Move to Clarke ELCT in 615PR</t>
  </si>
  <si>
    <t>PAF3O</t>
  </si>
  <si>
    <t>RECR3 Fitness/Lifestyle Mngmt 1</t>
  </si>
  <si>
    <t>Peterb-TASS REC3
2x/week x 14 weeks</t>
  </si>
  <si>
    <t>TASS-Peterb REC3
 3 trips needed for use of lab for fitness assessment+ one class visit</t>
  </si>
  <si>
    <t>Peterb-Weldon REC3
2x/week x 14 weeks</t>
  </si>
  <si>
    <t>FenFallsI-Peterb REC 4 fitness assessments on college site needed for curriculum + one class visit</t>
  </si>
  <si>
    <t>High school change.  No other costs changes.</t>
  </si>
  <si>
    <t>615-PR</t>
  </si>
  <si>
    <t>ELCT149 Electrical Fundamentals</t>
  </si>
  <si>
    <t>Peterb-Adam Scott Elect  2x/week x 14 weeks</t>
  </si>
  <si>
    <t>Electrical Fundamentals: $385/student for various wire types (copper, LVT, NMSC…), aluminum clips, screws, receptacles (30 and 50 amp), bushings, various switches, variety of plates, connectors, bulbs, metal boxes</t>
  </si>
  <si>
    <t>Adam Scott-Peterb  Elect class visit to college by bus</t>
  </si>
  <si>
    <t xml:space="preserve">PACE to Peterb  -14 bus trips for 14 instructional classes </t>
  </si>
  <si>
    <t>One bus trip to college</t>
  </si>
  <si>
    <t>From 613P Adam Scott RECR146.  Change to MECH201</t>
  </si>
  <si>
    <t>Clarington CSS</t>
  </si>
  <si>
    <t>From a cancelled 617PR Field Skills, same school</t>
  </si>
  <si>
    <t>From MKTG at TASS in 636</t>
  </si>
  <si>
    <t>TSA4T</t>
  </si>
  <si>
    <t>CRPT22 Intro. To Carpentry Skills</t>
  </si>
  <si>
    <t xml:space="preserve">PACE-Peterb  -14 bus trips for 14 instructional classes </t>
  </si>
  <si>
    <t>PACE -Peterb  14 trips to the campus for instruction</t>
  </si>
  <si>
    <t>PACE-Peterb MechSystem  14 trips to the campus for instruction</t>
  </si>
  <si>
    <t>TLI4T</t>
  </si>
  <si>
    <t>MECH414 Applied Welding and Cutting Processes</t>
  </si>
  <si>
    <t>PACE-Peterb  Welding
  14 trips to the campus for instruction</t>
  </si>
  <si>
    <t>616-PR</t>
  </si>
  <si>
    <t>PACE-Lindsay
 14 instructional visits to the college by bus</t>
  </si>
  <si>
    <t>GEOL8 Environmental Drilling</t>
  </si>
  <si>
    <t>TLD-Lindsay Drilling: a combination of  buses and taxis. Typically students are coming from 3-5 HS locations to one college location. This is an estimate based on previous costs. To be clarified once known.</t>
  </si>
  <si>
    <t>These transportation comments and costs may need to be clarified. Need new 4T code for GEOL8</t>
  </si>
  <si>
    <t xml:space="preserve">Change in college course  </t>
  </si>
  <si>
    <t>no mileage needed</t>
  </si>
  <si>
    <t>TLD-Lindsay Rig Maint: a combination of buses and taxis. Typically students are coming from 3-5 HS locations to one college location. This is an estimate based on previous costs. To be clarified once known.</t>
  </si>
  <si>
    <t xml:space="preserve">11 trips required for Rig Maintenance to accommodate scheduling constraints. </t>
  </si>
  <si>
    <t>YORK</t>
  </si>
  <si>
    <t>Sutton DSH</t>
  </si>
  <si>
    <t>Sutton to Lindsay Rig Mainte
14 class bus trips to the Frost campus for curriculum instruction</t>
  </si>
  <si>
    <t>C3 -Sutton requesting to change course from Rig Maintenance to AppTools/Piping</t>
  </si>
  <si>
    <t>617-PR</t>
  </si>
  <si>
    <t>Sinclair</t>
  </si>
  <si>
    <t>PAD3O</t>
  </si>
  <si>
    <t>Field Skills:  $300/student for instructional supplies such as compasses, maps, rock kits, magnifying glasses</t>
  </si>
  <si>
    <t>Sinclair-Lindsay ECOS campus for class visit</t>
  </si>
  <si>
    <t>From 613PR - RECR1146 at Brooklin</t>
  </si>
  <si>
    <t xml:space="preserve">Lindsay-Sincl ECOS 
2x/week for 14 weeks </t>
  </si>
  <si>
    <t>THJ3M</t>
  </si>
  <si>
    <t>Lindsay-Claring ECOS  2x/week for 14 weeks</t>
  </si>
  <si>
    <t>Clarington-Linds ECOS class visit to college by bus</t>
  </si>
  <si>
    <t>Moving to 615PR Electrical, CDS</t>
  </si>
  <si>
    <t xml:space="preserve">Lindsay-HolyCross ECOS 2x/week x 14 weeks </t>
  </si>
  <si>
    <t>Holy Cross-Lindsay  ECOS class visit to college by bus</t>
  </si>
  <si>
    <t>TLD-Lindsay ECOS: a combination of  buses and taxis. Typically students are coming from 3-5 HS locations to one college location. This is an estimate based on previous costs. To be clarified once known.</t>
  </si>
  <si>
    <t>617-SH</t>
  </si>
  <si>
    <t>Uxbridge</t>
  </si>
  <si>
    <t>SVN3M</t>
  </si>
  <si>
    <t>Lindsay-Uxbridge ECOS 2x per week x 14 weeks plus 1 visit to HS for meeting with HS staff</t>
  </si>
  <si>
    <t>No trip-SHSM</t>
  </si>
  <si>
    <t>No changes</t>
  </si>
  <si>
    <t>Lindsay-Halib ECOS 2/week x 14 trips plus one orientation session</t>
  </si>
  <si>
    <t>618-PR</t>
  </si>
  <si>
    <t>Closest campus issue raised by SCWI</t>
  </si>
  <si>
    <t>AWN3O</t>
  </si>
  <si>
    <t>ARTS961 Drawing Disciplines</t>
  </si>
  <si>
    <t>Haliburtonn campus to Haliburton Highladns Drawing 2/week x 14 trips plus one orientation session</t>
  </si>
  <si>
    <t>Drawing Disciplines: $125/student for consumables for college curriculum include paints and drawing materials.</t>
  </si>
  <si>
    <t>Haliburton Highlands to Haliburton campus  Drawing  to college by bus weekly class on campus</t>
  </si>
  <si>
    <t>No Changes</t>
  </si>
  <si>
    <t>Huntsville</t>
  </si>
  <si>
    <t>AVI4M</t>
  </si>
  <si>
    <t>Huntsville to Haliburton campus</t>
  </si>
  <si>
    <t>C3 - New course coming from 610P (LCVI, HHG4M).  Wish is to run this course annually.</t>
  </si>
  <si>
    <t>626-SH</t>
  </si>
  <si>
    <t>Eastdale CVI</t>
  </si>
  <si>
    <t>TPJ
4M</t>
  </si>
  <si>
    <t>Oshawa-Eastdale Anat 
28 visits to HS for curriculum instruction</t>
  </si>
  <si>
    <t>SHSM</t>
  </si>
  <si>
    <t>Port Perry</t>
  </si>
  <si>
    <t>TPJ4M</t>
  </si>
  <si>
    <t>Oshawa-Port Perry Psych 
28 visits to HS for curriculum instruction</t>
  </si>
  <si>
    <t>628-PR</t>
  </si>
  <si>
    <t>Kenner-Peterb  Welding 
14 instructional bus trips to the campus</t>
  </si>
  <si>
    <t>A few changes in busing costs for KPR</t>
  </si>
  <si>
    <t>Kenner-Peterb  Resid Mech 
14 instructional bus trips to the campus</t>
  </si>
  <si>
    <t>Norwood-Peterb Welding 
14 instructional bus trips to the campus</t>
  </si>
  <si>
    <t>TLD-Peterb Weld: a combination of buses and taxis. Typically students are coming from 3-5 HS locations to one college location. This is an estimate based on previous costs. To be clarified once known.</t>
  </si>
  <si>
    <t>TLD-Lindsay Piping: a combination of buses and taxis. Typically students are coming from 3-5 HS locations to one college location. This is an estimate based on previous costs. To be clarified once known.</t>
  </si>
  <si>
    <t>Nine bus trips from high schools to college campus</t>
  </si>
  <si>
    <t>This is a new request.  The seats/funding come from the cancelled Rig Maintenance SWAC in 606P with TLD.  The difference is an increase of $4824 due to transportation costs</t>
  </si>
  <si>
    <t>Haliburton-Halib campus  Applied tools          
9 instructional trips to college campus</t>
  </si>
  <si>
    <t>This dual credit is being cancelled and moved to a new Electrical Fundamentals dual credit at Halib. Highlands in 652PR.  Also CDC.</t>
  </si>
  <si>
    <t>629-PR</t>
  </si>
  <si>
    <t>THT4T</t>
  </si>
  <si>
    <t>AGPV1131 Propogation of Veg for Field+Urb Ag</t>
  </si>
  <si>
    <t>ND to Durham College class trip</t>
  </si>
  <si>
    <t>JCR Agric-Durham
class visit to college by bus</t>
  </si>
  <si>
    <t>Courtice SS</t>
  </si>
  <si>
    <t>ENVI2131 Environmental Science</t>
  </si>
  <si>
    <t>Durham-Port Hope 36 visits for curriculum instructions</t>
  </si>
  <si>
    <t>Port Hope Environ-Durham class visit to college by bus</t>
  </si>
  <si>
    <t>Bowmanville HS</t>
  </si>
  <si>
    <t>Durham-Bowmanville 36 visits for curriculum instruction</t>
  </si>
  <si>
    <t>Bowmanville Environ-Durham class visit to college by bus</t>
  </si>
  <si>
    <t>630Y</t>
  </si>
  <si>
    <t>Funding has been reduced to zero by SCWI.</t>
  </si>
  <si>
    <t>OTH</t>
  </si>
  <si>
    <t>TXF4Y</t>
  </si>
  <si>
    <t>Level 1 Hairstyling-332A</t>
  </si>
  <si>
    <t>630-Y</t>
  </si>
  <si>
    <t xml:space="preserve">Janine Griffore sent an email in January saying there was a funding roll-over error and that funding was being reduced to zero. </t>
  </si>
  <si>
    <t>TSY4Y</t>
  </si>
  <si>
    <t>Level 1 Construction Craft Worker-450A</t>
  </si>
  <si>
    <t>TRANS ADVISOR
(28 seats, 2 classes)</t>
  </si>
  <si>
    <t>Transitions advisor, 28 seats, 2 classes</t>
  </si>
  <si>
    <t>As per SCWI direction, Transition Advisor support costs have been removed. College benchmark added to spreadhsheet, will be removed once SCWI removes from EDCS. Re-insert college benchmark in C3 for both courses.</t>
  </si>
  <si>
    <t>630Z</t>
  </si>
  <si>
    <t>TSA4Y</t>
  </si>
  <si>
    <t>Level 1 Carpentry -  403A</t>
  </si>
  <si>
    <t>C3 - Seats reduced from 20 to 10</t>
  </si>
  <si>
    <t>TRANS ADVISOR
(20 seats, 1 class)</t>
  </si>
  <si>
    <t>As per SCWI direction, Transition Advisor support costs have been removed. College benchmark added to spreadhsheet, will be removed once SCWI removes from EDCS.  Re-insert college benchmark in C3.</t>
  </si>
  <si>
    <t>631-B</t>
  </si>
  <si>
    <t>Electrical. Funding has been reduced to zero by SCWI.</t>
  </si>
  <si>
    <t>ELECTRICAL 
309C</t>
  </si>
  <si>
    <t>$1124 (Texts: $742 + Misc $382 for Electrical Tool kit and safety glasses)</t>
  </si>
  <si>
    <t>TRANS ADVISOR
(12 seats, 1 class)</t>
  </si>
  <si>
    <t>CD</t>
  </si>
  <si>
    <t xml:space="preserve">As per SCWI direction, Transition Advisor support costs have been removed. </t>
  </si>
  <si>
    <t>631-D-DUR</t>
  </si>
  <si>
    <t>Durham OYAP.  135 Total Seats.</t>
  </si>
  <si>
    <t xml:space="preserve">Board numbers are only placeholders for now.  Total approved transportation is in a lump sum on this spreadsheet and is not divided by board at this time; it is in its own line under OTH as a placeholder for now.  However, in EDCS, you will see a breakdown of busses and taxis by board based on cycle 6 approvals. Much work will need to be done as early as possible to find out transportation and miscellaneous costs.  Contact with Durham and Fleming College is necessary to find out misc costs.  </t>
  </si>
  <si>
    <t>Funding has been rolled-over by SCWI for C1A.</t>
  </si>
  <si>
    <t>AUTO
310S (40)</t>
  </si>
  <si>
    <t>PLUMBING 306A (20)</t>
  </si>
  <si>
    <t>IMM
433A (20)</t>
  </si>
  <si>
    <t>TOTAL PER SEAT: $507 (Texts: $481 + Misc $26 for Safety glasses and welding gloves)</t>
  </si>
  <si>
    <t>ELECTR 
309C (20)</t>
  </si>
  <si>
    <t>WELDING 456A (20)</t>
  </si>
  <si>
    <t>TOTAL PER SEAT: $561 (Texts: $380 + Misc $181 for welding jacket, helmet, pliers and welding gloves)</t>
  </si>
  <si>
    <t>COOK 
415A (15)</t>
  </si>
  <si>
    <t>TOTAL PER SEAT: $856 (Texts: $271 + Misc $585 for cook uniform-flame retardant jackets, pants, aprons, hat, side towels and Knife kit)</t>
  </si>
  <si>
    <t>Cook being reduced to 15 seats.  Benchmark and Misc. reduced ($869-$400 times 5 students)</t>
  </si>
  <si>
    <t>TRANS ADVISOR 
(135 SEATS, 7 CLASSES)</t>
  </si>
  <si>
    <t>TRANS ADVISOR 
(140 SEATS, 7 CLASSES)</t>
  </si>
  <si>
    <t>As per SCWI direction, Transition Advisor support costs have been removed. SH</t>
  </si>
  <si>
    <t>631-F FLE</t>
  </si>
  <si>
    <t>Fleming OYAP</t>
  </si>
  <si>
    <t>Variety</t>
  </si>
  <si>
    <t>Total transportation requested based on 2023-2024</t>
  </si>
  <si>
    <t>Tranportation and miscellaneous will need to be figured out at the same time as Durham OYAP. As of cyle 1B, transportation is a lump sum in its own line under OTH as a placeholder only.  Board numbers are also placeholders only.</t>
  </si>
  <si>
    <t>ELECTRICAL 309C (15)</t>
  </si>
  <si>
    <t>Total $918 per student (PPE-$24 safety glasses, hard hat + Tool Kit $345 + Academic books/Code book/workbooks-$549) less $400 board benchmark = $518 x 15 students = $7770</t>
  </si>
  <si>
    <t>CARPENTRY
403A (15)</t>
  </si>
  <si>
    <t>Total $699 per student (PPE-$71 hard hat, safety glasses, welding gloves, hearing protection + Tool Kit-$287 + Text/workbook $341) less $400 board benchmark = 299x15 students = 4485</t>
  </si>
  <si>
    <t>TRANS ADVISOR (30 seats, 2 classes)</t>
  </si>
  <si>
    <t>633-PR</t>
  </si>
  <si>
    <t>COMM1100 Communication Foundations</t>
  </si>
  <si>
    <t>Oshawa-Notre Damey Comm
28 visits for curriculum instruction</t>
  </si>
  <si>
    <t>Notre Dame Comm-Oshawa
class visit to college by bus</t>
  </si>
  <si>
    <t>As is.  May be changing the college course.</t>
  </si>
  <si>
    <t>Austin</t>
  </si>
  <si>
    <t>OLC4O</t>
  </si>
  <si>
    <t>COMM1715 Academic Writing: Stand Out in the Write Way</t>
  </si>
  <si>
    <t>Oshawa-Austin  Comm
28 visits  for curriculum instruction</t>
  </si>
  <si>
    <t>Austin Comm-Oshawa 
class visit to college by bus</t>
  </si>
  <si>
    <t>EBH4T</t>
  </si>
  <si>
    <t>Oshawa-Fr Don  Comm
28 visits  for curriculum instruction</t>
  </si>
  <si>
    <t>Fr Don Comm-Oshawa
class visit to college by bus</t>
  </si>
  <si>
    <t>College 4T course added - from TBD to EBH4T.  Change made in EDCS Dec 2.</t>
  </si>
  <si>
    <t>Dunbarton</t>
  </si>
  <si>
    <t>ENG
4C</t>
  </si>
  <si>
    <t>Oshawa- Dunbarton Com 
28 visits curriculum instruction</t>
  </si>
  <si>
    <t>Dunbarton Comm-Oshawa
class visit to college by bus</t>
  </si>
  <si>
    <t>From cancelled HBB4T course in 644P</t>
  </si>
  <si>
    <t>Oshawa- GLRoberts Com 
28 visits curriculum instruction</t>
  </si>
  <si>
    <t>GLRoberts Comm-Oshawa
class visit to college by bus</t>
  </si>
  <si>
    <t>Holy Trinity</t>
  </si>
  <si>
    <t>Oshawa-Holy Trinity Com 
28 visits to HS for curriculum instruction</t>
  </si>
  <si>
    <t>Holy Triinty Comm-Oshawa
class visit to college by bus</t>
  </si>
  <si>
    <t>634-PR</t>
  </si>
  <si>
    <t>CGG3O</t>
  </si>
  <si>
    <t>TOUR1201 Intro to Tour + Hospit</t>
  </si>
  <si>
    <t>Oshawa-Notre Dame Hosp
28 visits to HS for curriculum instruction</t>
  </si>
  <si>
    <t>Notre Dame Hosp-Oshawa
class visit to college by bus</t>
  </si>
  <si>
    <t>No changes.</t>
  </si>
  <si>
    <t xml:space="preserve">Uxbridge
</t>
  </si>
  <si>
    <t>TFJ4C</t>
  </si>
  <si>
    <t>GLOB1202 Intro to Global Cuisine</t>
  </si>
  <si>
    <t>Oshawa-Uxbridge Glob Cui
28 visits for curriculum instruction</t>
  </si>
  <si>
    <t>Global Cuisine:  $300/student. All consumable food items for cooking the college recipes only.</t>
  </si>
  <si>
    <t>Uxbridge Glob Cuis-Oshawa
class visit to college by bus</t>
  </si>
  <si>
    <t>Kenner-Durham for class visit</t>
  </si>
  <si>
    <t>634-SH</t>
  </si>
  <si>
    <t>St Peter</t>
  </si>
  <si>
    <t>TFJ
4C</t>
  </si>
  <si>
    <t>Oshawa-St Peter Glob Cui 
14 visits for curriculum instruction</t>
  </si>
  <si>
    <t>shsm</t>
  </si>
  <si>
    <t>Jo to speak to school about delivery model.  CDS vs TTS.  Need to have the same for both.</t>
  </si>
  <si>
    <t>TFF4T</t>
  </si>
  <si>
    <t>Whitby-St Peter Glob Cui 
28 visits for curriculum instruction</t>
  </si>
  <si>
    <t>636-PR</t>
  </si>
  <si>
    <t>BMI3C</t>
  </si>
  <si>
    <t>MKTG14 Marketing</t>
  </si>
  <si>
    <t xml:space="preserve">Peterb-Sincl Market 2x/week x 14 weeks </t>
  </si>
  <si>
    <t>Sinclair-Peterb  Market-1 class visit to college by bus</t>
  </si>
  <si>
    <t>Could be a closest college issue.</t>
  </si>
  <si>
    <t>Sinclair-Peterb  Market-1class visit to college by bus</t>
  </si>
  <si>
    <t>Peterb-TASS Market 2x/week x 14 weeks</t>
  </si>
  <si>
    <t>TASS-Peterb  Market class visit to college by bus</t>
  </si>
  <si>
    <t>Moving to 615PR at Clarington Electrical</t>
  </si>
  <si>
    <t xml:space="preserve">Peterb-TASS Market 2x/week x 14 weeks </t>
  </si>
  <si>
    <t xml:space="preserve">Peterb- St Mary Market 2x/week x 14 weeks </t>
  </si>
  <si>
    <t>ST Mary-Peterb  Market class visit to college by bus</t>
  </si>
  <si>
    <t>640-PR</t>
  </si>
  <si>
    <t>MAP4C</t>
  </si>
  <si>
    <t>MATH130 Trade Calculat 1</t>
  </si>
  <si>
    <t xml:space="preserve">Peterb-St Stephe Math n 2x/week x 14 weeks </t>
  </si>
  <si>
    <t>St Stephen-Peterb  Math class visit to college by bus</t>
  </si>
  <si>
    <t xml:space="preserve">Peterb-St Maryr Math n 2x/week x 14 weeks </t>
  </si>
  <si>
    <t>St Mary-Peterb  Math class visit to college by bus</t>
  </si>
  <si>
    <t>642-A</t>
  </si>
  <si>
    <t>Dwyer</t>
  </si>
  <si>
    <t>Oshawa-Dwyer Comm
28 visits for curriculum instruction</t>
  </si>
  <si>
    <t>Dwyer Comm-Oshawa
class visit to college by bus</t>
  </si>
  <si>
    <t>Change made in high school course code from ENG4C to OLC4O.  Change entered in EDCS Dec 2</t>
  </si>
  <si>
    <t>Oshawa-Notre Dame Comm 
28 visits for curriculum instruction</t>
  </si>
  <si>
    <t>Notre Dam eComm-Oshawa
class visit to college by bus</t>
  </si>
  <si>
    <t>Change made in high school course code from OLC4O to ENG4C.  Change entered in EDCS.</t>
  </si>
  <si>
    <t>643-PR</t>
  </si>
  <si>
    <t>BDI3C</t>
  </si>
  <si>
    <t>ENTR2200
Starting a Business</t>
  </si>
  <si>
    <t>Oshawa-Dwyer Busin 
28 visits for curriculum instruction</t>
  </si>
  <si>
    <t>Dwyer-Business-Oshawa
class visit to college by bus</t>
  </si>
  <si>
    <t xml:space="preserve">MKTG1100
Marketing </t>
  </si>
  <si>
    <t>Oshawa-Notre Dame HumRes
28 visits for curriculum instruction</t>
  </si>
  <si>
    <t>Pereyma class trip to Durham College</t>
  </si>
  <si>
    <t>ND BOH cancelled due to teacher change.  Course moving to Pereyma BMI3C (MKTG1100).  Slight decrease in faculty travel of $212.</t>
  </si>
  <si>
    <t>Anderson</t>
  </si>
  <si>
    <t>BAF
3M</t>
  </si>
  <si>
    <t>ACCT1100 Accounting 1</t>
  </si>
  <si>
    <t>Oshawa-Anderson Accou 
36 visits for curriculum instruction</t>
  </si>
  <si>
    <t>Anderson Account-Oshawa 
class visit to college by bus</t>
  </si>
  <si>
    <t>Oshawa-Anderson Accou 
36 visits  for curriculum instruction</t>
  </si>
  <si>
    <t>Anderson Account-Oshawa
class visit to college by bus</t>
  </si>
  <si>
    <t>BOH 4M</t>
  </si>
  <si>
    <t>HURM1100
Hum Res 
Mngmt</t>
  </si>
  <si>
    <t>Oshawa-Anders HumRes 
28 visits  for curriculum instruction</t>
  </si>
  <si>
    <t>Anderson HR-Oshawa
class visit to college by bus</t>
  </si>
  <si>
    <t>BOH4M</t>
  </si>
  <si>
    <t>MMGMT1209 Intro to Business Management</t>
  </si>
  <si>
    <t>Oshawa-MaxHeight Busin
28 visits for curriculum instruction</t>
  </si>
  <si>
    <t>Maxwell Height Bus-Oshawa
class visit to college by bus</t>
  </si>
  <si>
    <t xml:space="preserve">BDI
3C
</t>
  </si>
  <si>
    <t>Oshawa-Oneill Busin 
28 visits for curriculum instruction</t>
  </si>
  <si>
    <t>ONeill Bus-Oshawa
class visit to college by bus</t>
  </si>
  <si>
    <t>MKTG1100 Marketing</t>
  </si>
  <si>
    <t>Oshawa-Oneill Busin 
28 visits to HS for curriculum instruction</t>
  </si>
  <si>
    <t>Oshawa-Port Perry Market 
28 visits to HS for curriculum instruction</t>
  </si>
  <si>
    <t>Port Perry Market-Oshawa
class visit to college by bus</t>
  </si>
  <si>
    <t>Oshawa-Holy Trinity Market 
28 visits to HS for curriculum instruction</t>
  </si>
  <si>
    <t>Holy Trinity Market-Oshawa
class visit to college by bus</t>
  </si>
  <si>
    <t>ICS4C</t>
  </si>
  <si>
    <t>COSC11001 Intro to Programmi</t>
  </si>
  <si>
    <t>Oshawa-St Steph Programm 
28 visits for curriculum instruction</t>
  </si>
  <si>
    <t>St Stephe Programm-Oshawa
class visit to college by bus</t>
  </si>
  <si>
    <t>643-SH</t>
  </si>
  <si>
    <t>Oshawa-Port Perry Accoun 
36 visits for curriculum instruction</t>
  </si>
  <si>
    <t>644-PR</t>
  </si>
  <si>
    <t>DASS Oshawa</t>
  </si>
  <si>
    <t>Oshawa-DASS Osh Psych
18 visits for curriculum instruction</t>
  </si>
  <si>
    <t>DASS Osh Psych-Oshawa
class visit to college by bus</t>
  </si>
  <si>
    <t>TXU4T</t>
  </si>
  <si>
    <t>ESMG1104 Manicure + Nail Tech</t>
  </si>
  <si>
    <t>Oshawa-DASS Osh Manic
24 visits for curriculum instruction</t>
  </si>
  <si>
    <t>Manicure: $300/student.  Nail kits to minimize contamination; files, buffers, vinyl gloves, manicure sticks, nail brushes, cuticule remover, base coat, top coat, disinfectent, sterilyzing tray, lacquer, hand soap, acetone for college course only.</t>
  </si>
  <si>
    <t>DASS Osh Manic-Oshawa
class visit to college by bus</t>
  </si>
  <si>
    <t>Oshawa-DASS Osh Stress
18 visits for curriculum instruction</t>
  </si>
  <si>
    <t>DASS Osh StressOshawa
class visit to college by bus</t>
  </si>
  <si>
    <t>DASS Pickering</t>
  </si>
  <si>
    <t>MDIA1101
Fundam's of Video Capt + Edit</t>
  </si>
  <si>
    <t>Oshawa-DASS Pick Stress
18 visits for curriculum instruction</t>
  </si>
  <si>
    <t>DASS Pick Stress-Oshawa
class visit to college by bus</t>
  </si>
  <si>
    <t xml:space="preserve">C2 - Changed college course from Stress, Wellness and Nutrition to Fund. Of Video Capture and Editing in S2.  </t>
  </si>
  <si>
    <t>Oshawa-DASS Osh Business
18 visits for curriculum instruction</t>
  </si>
  <si>
    <t>DASS Oshawa Business-Oshawa
class visit to college by bus</t>
  </si>
  <si>
    <t>TSK4T</t>
  </si>
  <si>
    <t>CCHT1401 Hand Tools</t>
  </si>
  <si>
    <t>Oshawa-DASS Pick Tools
18 visits for curriculum instruction</t>
  </si>
  <si>
    <t>Hand Tools: $110/student for lumber, nails, sandpaper, glue, safety glasses for college projects</t>
  </si>
  <si>
    <t>DASS Pick Hand Tools-Oshawa class visit to college by bus</t>
  </si>
  <si>
    <t>Oshawa-DASS Pick Manic
24 visits for curriculum instruction</t>
  </si>
  <si>
    <t>DASS Pick Manicure-Oshawa
class visit to college by bus</t>
  </si>
  <si>
    <t>High school course changed from TBD to TXU4T.  Entered in EDCS December 2</t>
  </si>
  <si>
    <t>TLH
4T</t>
  </si>
  <si>
    <t>TFBW1304 Welding</t>
  </si>
  <si>
    <t>Welding: $300/student. Hot rolled steel in a variety of sizes and thicknesses, oxygen, acetylene, argon, nitrogen, carbon dioxide, compressed gasses, liquified propane, and welding gloves for college projects only.</t>
  </si>
  <si>
    <t xml:space="preserve">Bus  for Welding leaves CIS North (at a cost of 625), picks up Clarington (cost of 295)-Whitby 14x for curriculum instruction Total 920  </t>
  </si>
  <si>
    <t>Oshawa-CISNor/Cl Elect
14 visits  for curriculum instruction</t>
  </si>
  <si>
    <t>Basic Electrical:  $150/student. Outlets, receptacles, switches, boxes, wire, electrical tape, connectors, lamp holder, wall plates, and wood to build boxes for students to complete their college electrical projects.</t>
  </si>
  <si>
    <t>CIS North Electrical to Clarington 14x for curriculum instruction</t>
  </si>
  <si>
    <t>Students for Global Cuisine travel with Welding students</t>
  </si>
  <si>
    <t>647-PR</t>
  </si>
  <si>
    <t>DOC</t>
  </si>
  <si>
    <t>ASM
301</t>
  </si>
  <si>
    <t>CWMD1300 Photog for Integrated Media</t>
  </si>
  <si>
    <t>Oshawa-DOC Photog
28 visits  for curriculum instruction</t>
  </si>
  <si>
    <t>DOC Photogr-Oshawa
class visit to college by bus</t>
  </si>
  <si>
    <t>AWR3M</t>
  </si>
  <si>
    <t>Oshawa-All Saints Video
28 visits  for curriculum instruction</t>
  </si>
  <si>
    <t>All Saints Video-Oshawa
class visit to college by bus</t>
  </si>
  <si>
    <t>TGJ3M</t>
  </si>
  <si>
    <t>Oshawa-Pereyma Photog
28 visits for curriculum instruction</t>
  </si>
  <si>
    <t>Pereyma Photog-Oshawa
class visit to college by bus</t>
  </si>
  <si>
    <t>IDC4O</t>
  </si>
  <si>
    <t>Oshawa-Dunbarton Video
28 visits for curriculum instruction</t>
  </si>
  <si>
    <t>Dunbarton Video-Oshawa
class visit to college by bus</t>
  </si>
  <si>
    <t>C2 - semester change from S2 to S1.  Pre-approval from Janine.</t>
  </si>
  <si>
    <t>ANMN1101 3D Modelling and Rendering I</t>
  </si>
  <si>
    <t>From Anderson BOH in 643 PR</t>
  </si>
  <si>
    <t>AWQ4M</t>
  </si>
  <si>
    <t>Oshawa-Oneill Photog
28 visits for curriculum instruction</t>
  </si>
  <si>
    <t>Oneill Photog class-Oshawa visit to college by bus</t>
  </si>
  <si>
    <t>AWD 4M</t>
  </si>
  <si>
    <t>Oshawa-Bowmanville Typo
28 visits for curriculum instruction</t>
  </si>
  <si>
    <t>Bowmanv Typo-Oshawa
class visit to college by bus</t>
  </si>
  <si>
    <t>ASM
40</t>
  </si>
  <si>
    <t>Oshawa-Holy Trinity Photog
14 visits for curriculum instruction</t>
  </si>
  <si>
    <t>Holy Trinity Photo
class visit to college by bus</t>
  </si>
  <si>
    <t>Oshawa-St Stephen  Photog
28 visits  for curriculum instruction</t>
  </si>
  <si>
    <t>St Stephen Photo-Oshawa
class visit to college by bus</t>
  </si>
  <si>
    <t>648-PR</t>
  </si>
  <si>
    <t>TFBP1303
Trade Fund
Plumbing</t>
  </si>
  <si>
    <t>Oshawa-All Saints Elec
28 visits for curriculum instruction</t>
  </si>
  <si>
    <t xml:space="preserve">$284/student. This amount reflects start-up costs for DOC electrical for consummable supplies such as outlets, receptacles, switches, boxes, wire, electrical tape, connectors, lamp holder, wall plates, and wood to build boxes for students to complete their college electrical projects. Some of these supplies are reusable and so the misc cost in future will be less. </t>
  </si>
  <si>
    <t>All Saints Elect-Oshawa
class visit to college by bus</t>
  </si>
  <si>
    <t>College course change from Electrical to Plumbing</t>
  </si>
  <si>
    <t>TTJ
3C</t>
  </si>
  <si>
    <t>Oshawa-Austin Auto 
14 visits curriculum instruction</t>
  </si>
  <si>
    <t xml:space="preserve">Basic Auto: $150/student. Alligator clips, solder, wire, connectors, electrical tape, brake cleaner, butane, WD40, coil brake, tire plugs/patches, glue, shrink tube, fuses, latex gloves, and safety glasses for college course only. </t>
  </si>
  <si>
    <t>Austin Auto-Oshawa
class visit to college by bus</t>
  </si>
  <si>
    <t>TCJ3C</t>
  </si>
  <si>
    <t>TFBC2102 Basic Carpentry</t>
  </si>
  <si>
    <t>Oshawa-Austin Carpen
14 visits for curriculum instruction</t>
  </si>
  <si>
    <t>Basic Carpentry: $300/student. Lumber, nails, screws, glue, construction adhesive, sandpaper, paint, stain, caulking for college projects, insulation, fascia cover (sheds, doghouses, planters).</t>
  </si>
  <si>
    <t>Austin Carpen-Oshawa class visit to college by bus</t>
  </si>
  <si>
    <t>Oshawa-AustinWeld
28 visits for curriculum instruction</t>
  </si>
  <si>
    <t>Austin Weld-Oshawa
class visit to college by bus</t>
  </si>
  <si>
    <t>High school course code changed from TTJ3C to TTJ4C.  Change entered in EDCS Dec 2 2024.</t>
  </si>
  <si>
    <t>Oshawa-DOC Plumb
28 visits for curriculum instruction</t>
  </si>
  <si>
    <t xml:space="preserve">$150/student. This amount reflects start-up costs for DOC electrical for consummable supplies such as outlets, receptacles, switches, boxes, wire, electrical tape, connectors, lamp holder, wall plates, and wood to build boxes for students to complete their college electrical projects. Some of these supplies are reusable and so the misc cost in future will be less. </t>
  </si>
  <si>
    <t>DOC Plumb-Oshawa
class visit to college by bus</t>
  </si>
  <si>
    <t>May switch college course to Electrical</t>
  </si>
  <si>
    <t>Oshawa-DwyerCarpentry
28 visits for curriculum instruction</t>
  </si>
  <si>
    <t>Dwyer Carpentry-Oshawa
class visit to college by bus</t>
  </si>
  <si>
    <t>Oshawa-Notre Dame Elect
28 visits for curriculum instruction</t>
  </si>
  <si>
    <t>Notre Dame Elect-Oshawa
class visit to college by bus</t>
  </si>
  <si>
    <t>Semester change - One to Two</t>
  </si>
  <si>
    <t>Oshawa-Pereyma Elect
28 visits for curriculum instruction</t>
  </si>
  <si>
    <t>Pereyma Elect-Oshawa
class visit to college by bus</t>
  </si>
  <si>
    <t>Oshawa-Notre Dame Plumb
28 visits for curriculum instruction</t>
  </si>
  <si>
    <t>Plumbing:  $150/student. Copper pipe, pex pipe, pex elbows, pex tee, pex adaptors, crimp rings, solder, glue, acetelyne, and safety glasses required to complete college projects</t>
  </si>
  <si>
    <t>Nore Dame Plumb-Oshawa
class visit to college by bus</t>
  </si>
  <si>
    <t>Oshawa-Ajax Auto
28 visits for curriculum instruction</t>
  </si>
  <si>
    <t>Ajax Auto-Oshawa
class visit to college by bus</t>
  </si>
  <si>
    <t>RENO1101 Wood Framed Construction</t>
  </si>
  <si>
    <t>Oshawa-Ajax Wood Frame
28 visits for curriculum instruction</t>
  </si>
  <si>
    <t>Wood Framed Construction: $300/student. Lumber, sheathing, beams, stair runners, screws, nails,  windows, and doors, and safety glasses for stairs, bridging and bracing, floor, wall, and roof framing projects required to complete the college course.</t>
  </si>
  <si>
    <t>Ajax Wood Frame-Oshawa
class visit to college by bus</t>
  </si>
  <si>
    <t>Henry</t>
  </si>
  <si>
    <t>Oshawa-Henry Wood Frame
28 visits for curriculum instruction</t>
  </si>
  <si>
    <t>Henry Wood Frame-Oshawa
class visit to college by bus</t>
  </si>
  <si>
    <t>Mc Laughlin</t>
  </si>
  <si>
    <t>McLaugh Elect
visits to HS for curriculum instruction</t>
  </si>
  <si>
    <t>McLaughlin Elect-Oshawa
class visit to college by bus</t>
  </si>
  <si>
    <t>C2 - 20 Electrical seats from McLaughlin cancelled to move to 14 new CFS seats in 6.05P in S2 tied to DASS</t>
  </si>
  <si>
    <t>Oshawa-Clarington Elect
14 visits for curriculum instruction</t>
  </si>
  <si>
    <t>Clarington Elec-Oshawa
class visit to college by bus</t>
  </si>
  <si>
    <t>TRG4T</t>
  </si>
  <si>
    <t>Claring HVAC-Oshawa 14 bus trips to the college for curriculum instruction</t>
  </si>
  <si>
    <t>TMJ4E</t>
  </si>
  <si>
    <t>MANF1131 Manufacturing Sciences</t>
  </si>
  <si>
    <t>Courtice Manuf Sci-Oshawa
28 visits to HS for curriculum instruction</t>
  </si>
  <si>
    <t xml:space="preserve">Manufacturing Sciences: $100/student. Aluminum flat and round bar, cold rolled steel flat bar, and safety glasses for college drilling, lathe, and milling projects </t>
  </si>
  <si>
    <t>Courtice Manuf-Oshawa
class visit to college by bus</t>
  </si>
  <si>
    <t>C2 - S1 to S2.</t>
  </si>
  <si>
    <t>Oshawa-Holy Trinity Elect
14 visits for curriculum instruction</t>
  </si>
  <si>
    <t>Holy Trinity Elect-Oshawa class visit to college by bus</t>
  </si>
  <si>
    <t>Oshawa-St Mary Elect
14 visits for curriculum instruction</t>
  </si>
  <si>
    <t>St MaryPVN Elec-Oshawa
class visit to college by bus</t>
  </si>
  <si>
    <t>TCJ
4C</t>
  </si>
  <si>
    <t>Oshawa-St Mary Plumb
14 visits for curriculum instruction</t>
  </si>
  <si>
    <t>St MaryPVN Plumb-Oshawa
class visit to college by bus</t>
  </si>
  <si>
    <t>Oshawa-St Stephen Weld
14 visits for curriculum instruction</t>
  </si>
  <si>
    <t>St Stephen Weld-Oshawa
class visit to college by bus</t>
  </si>
  <si>
    <t>C2 - St Stephen's Welding and HVAC now in semester 1.</t>
  </si>
  <si>
    <t>HVMF 1401 HVAC-SMF</t>
  </si>
  <si>
    <t>Oshawa-St Stephen HVAC
14 visits for curriculum instruction</t>
  </si>
  <si>
    <t xml:space="preserve">HVAV-SMF: $150/student. Hot rolled galvanized steel sheets, S Cleats, polyurethane palm coated gloves, and safety glasses for college duct building projects. </t>
  </si>
  <si>
    <t>ST Stephen HVAC-Oshawa
class visit to college by bus</t>
  </si>
  <si>
    <t>St Thom
Aquin</t>
  </si>
  <si>
    <t>Oshawa-ST Aquin Welding
28 visits for curriculum instruction</t>
  </si>
  <si>
    <t>STA Welding-Oshawa
class visit to college by bus</t>
  </si>
  <si>
    <t>648-SH</t>
  </si>
  <si>
    <t>Oshawa-McLaugh Auto
28 visits for curriculum instruction</t>
  </si>
  <si>
    <t>Pickering HS</t>
  </si>
  <si>
    <t>Oshawa-Pickering Auto
28 visits for curriculum instruction</t>
  </si>
  <si>
    <t>651-PR</t>
  </si>
  <si>
    <t>IDC3O</t>
  </si>
  <si>
    <t>Oshawa-DOC Makeup
28 visits for curriculum instruction</t>
  </si>
  <si>
    <t>Makeup:  $300/student for makeup kits to minimize contamination for the college curriculum which include: makeup, lashes, foundation, brushes, sponges, swabs, cotton pads, cleansers, disinfectants, lotions, and bags to store makeup.</t>
  </si>
  <si>
    <t>DOC Makeup-Oshawa
class visit to college by bus</t>
  </si>
  <si>
    <t>Change in hours from 42 to 56 for the Makeup course. H.S. course changes from TXJ3E to IDC3O.  Change entered Dec 2.</t>
  </si>
  <si>
    <t>TXJ3E</t>
  </si>
  <si>
    <t>Oshawa-Dwyer Makeup
28 visits for curriculum instruction</t>
  </si>
  <si>
    <t>Dwyer Makeup-Oshawa
class visit to college by bus</t>
  </si>
  <si>
    <t>Change in hours from 42 to 56 for the Makeup course. Change entered Dec 2.</t>
  </si>
  <si>
    <t>Oshawa-Pereyma Makeup
28 visits for curriculum instruction</t>
  </si>
  <si>
    <t>Pereyma Makeup-Oshawa
class visit to college by bus</t>
  </si>
  <si>
    <t>C2 - changed in high school course code to IDC4O</t>
  </si>
  <si>
    <t>GNED1440 Feminine Beauty</t>
  </si>
  <si>
    <t>Oshawa-GLRob Fem Beau
28 visits for curriculum instruction</t>
  </si>
  <si>
    <t>GLR Fem Beauty-Oshawa
class visit to college by bus</t>
  </si>
  <si>
    <t>Oshawa-GLRoberts  Makeup
28 visits for curriculum instruction</t>
  </si>
  <si>
    <t>GLR Makeup-Oshawa
class visit to college by bus</t>
  </si>
  <si>
    <t>Oshawa-Eastdale Manicure
18 visits for curriculum instruction</t>
  </si>
  <si>
    <t>Eastdale Manic-Oshawa
class visit to college by bus</t>
  </si>
  <si>
    <t>Oshawa-Clarington Manicure
14 visits for curriculum instruction</t>
  </si>
  <si>
    <t>Clarington Manicure-Oshawa
class visit to college by bus</t>
  </si>
  <si>
    <t xml:space="preserve">C2 -  changed high school course code to TXJ3E </t>
  </si>
  <si>
    <t>Oshawa-Holy Trinity Makeup
28 visits for curriculum instruction</t>
  </si>
  <si>
    <t>Holy Trinity Makeup-Oshawa
class visit to college by bus</t>
  </si>
  <si>
    <t>652-A</t>
  </si>
  <si>
    <t>Holy CROSS-Peterb  Plumb
21 bus trips to the college for curriculum instruction</t>
  </si>
  <si>
    <t xml:space="preserve">C2 - changed 14 trips to 21 trips 
</t>
  </si>
  <si>
    <t>652-B</t>
  </si>
  <si>
    <t>SCWI has removed funding  as Expansion fudns have ended.</t>
  </si>
  <si>
    <t>Brock-Peterb  Welding 
15 instructional visits to campus</t>
  </si>
  <si>
    <t>Expansion program ending.  SCWI has deleted the program in C1A in EDCS</t>
  </si>
  <si>
    <t>PVN-Peterb  All Welding 
15 instructional visits to campus</t>
  </si>
  <si>
    <t>652-PR</t>
  </si>
  <si>
    <t>CRPT22 Intro to Carpentry Skills</t>
  </si>
  <si>
    <t xml:space="preserve">Peterb-DASS Osh Carp
2x/week for 7 weeks </t>
  </si>
  <si>
    <t>Intro to Carpentry Skills: $310/student for consummables for college projects include plywood, knotty pine, nails, finishing nails, carpenters glue</t>
  </si>
  <si>
    <t>DASS Osh-Peterb  Carp-Sem 1  class visit to college by bus</t>
  </si>
  <si>
    <t>Could be a closest college issue</t>
  </si>
  <si>
    <t>DASS Osh-Peterb  CarpSem2  class visit to college by bus</t>
  </si>
  <si>
    <t>TCC3E</t>
  </si>
  <si>
    <t xml:space="preserve">Peterbor-Port Perry Piping
2x/week for 14 weeks </t>
  </si>
  <si>
    <t xml:space="preserve">Applied Tools and Piping:  $235/student for college curriculum projects consumables that include a variety of copper pipe, elbows, tees and couplings, crimp rings, nipples, acid solvent and brushes, solder,  solder paste, rags, grit cloths, pipe tape, cement, propane cylinders </t>
  </si>
  <si>
    <t>Port Perry-Peterb  App Tools class visit to college by bus</t>
  </si>
  <si>
    <t>TCJ3E</t>
  </si>
  <si>
    <t xml:space="preserve">Peterb-Courtic-Elec
1x/week x 14 weeks </t>
  </si>
  <si>
    <t>Courti-Peterb  ELCT class visit to college by bus</t>
  </si>
  <si>
    <t>Change in college course to MECH201 from ELCT.  Change in Misc. from 385 to 235.</t>
  </si>
  <si>
    <t>Peterb-Courtice Elect
1x/week x 14 weeks</t>
  </si>
  <si>
    <t xml:space="preserve">Peterb-Kenner ELCT
2x/week x 14 weeks </t>
  </si>
  <si>
    <t>Kenner-Peterb Elect
14 trips to campus for curriculum instruciton</t>
  </si>
  <si>
    <t xml:space="preserve">Peterb-TASS ELCT
2x/week x 14 weeks </t>
  </si>
  <si>
    <t>TASSr-Peterb Elect
14 trips to campus for curriculum instruciton</t>
  </si>
  <si>
    <t>Move S2 to S1</t>
  </si>
  <si>
    <t>Peterb-Crestwood ELCT
2x/week x 14 weeks</t>
  </si>
  <si>
    <t>Crestwood-Peterb
  class visit to college by bus</t>
  </si>
  <si>
    <t>Holy Cross-Peterb Piping
21 trips to campus for curriculum instruciton</t>
  </si>
  <si>
    <t>Holy Cross-Peterb   Piping
21 trips to campus for curriculum instruciton</t>
  </si>
  <si>
    <t>Holy Cross-Peterb  Weld
14 trips to campus for curriculum instruciton</t>
  </si>
  <si>
    <t>St Peter-Peterb  Weld
14 trips to campus for curriculum instruciton</t>
  </si>
  <si>
    <t>St Peter-Peterb  Elect
21 trips to campus for curriculum instruciton</t>
  </si>
  <si>
    <t xml:space="preserve">C3 - Request is to switch this course from a CDC at Fleming to a CDS at St. Peter due to a lack of space at the college campus.  </t>
  </si>
  <si>
    <t>Pterb-STA Elect 1x/week x  14 weeks</t>
  </si>
  <si>
    <t>STA-Peterb  Electrical class visit to college by bus</t>
  </si>
  <si>
    <t xml:space="preserve">New college course, change in MISC. </t>
  </si>
  <si>
    <t>Halib Highlands 9 trips for CDC class to Fleming College</t>
  </si>
  <si>
    <t>C3 - A new request.  Seats and funding coming from cancelled TSM4T CDC dual credit at Halib. Highlands in 628PR</t>
  </si>
  <si>
    <t>Fenelon Falls</t>
  </si>
  <si>
    <t xml:space="preserve">Peterb-FFSS ELECT
2x/week x 14 weeks </t>
  </si>
  <si>
    <t>FFSS to Peterb  Elect class visit to college by bus</t>
  </si>
  <si>
    <t>TSE4T</t>
  </si>
  <si>
    <t>TLD-Lindsay Carpe: a combination of  buses and taxis. Typically students are coming from 3-5 HS locations to one college location. This is an estimate based on previous costs. To be clarified once known.</t>
  </si>
  <si>
    <t xml:space="preserve">C2 - TLD Carpentry moved to semester 1 </t>
  </si>
  <si>
    <t>Weldon</t>
  </si>
  <si>
    <t>Peterb-LCVI Elect  1x/week x 14 weeks</t>
  </si>
  <si>
    <t>Weldon-Peterb  Elect class visit to college by bus</t>
  </si>
  <si>
    <t>TLD-Peterb Mech Syst : a combination of  buses and taxis. Typically students are coming from 3-5 HS locations to one college location. This is an estimate based on previous costs. To be clarified once known.</t>
  </si>
  <si>
    <t>TSR4T</t>
  </si>
  <si>
    <t>MECH416 Measurement and Tool Fundamentals</t>
  </si>
  <si>
    <t>TLD-Peterb Carp: a combination of buses and taxis. Typically students are coming from 3-5 HS locations to one college location. This is an estimate based on previous costs. To be clarified once known.</t>
  </si>
  <si>
    <t>C2 - TLD MECH 416 moved to semester 2.</t>
  </si>
  <si>
    <t>TLD-Peterb Elect: a combination of  buses and taxis. Typically students are coming from 3-5 HS locations to one college location. This is an estimate based on previous costs. To be clarified once known.</t>
  </si>
  <si>
    <t>Milliken Mills</t>
  </si>
  <si>
    <t>Milliken Mills class to Fleming for CDC Piping</t>
  </si>
  <si>
    <t>C3 - This dual credit is being moved to 612PR at Brock HS for Makeup Artistry</t>
  </si>
  <si>
    <t>653-D</t>
  </si>
  <si>
    <t>Bus passes 4 months x 65/month</t>
  </si>
  <si>
    <t>C2 - KPR bus tickets not approved.  Re-apply for bus tickets ($1512).  Re-insert cost per trip of $3. Pre-approval from WH. Entered in EDCS Dec 2.</t>
  </si>
  <si>
    <t>Based on 18 students and 1 class</t>
  </si>
  <si>
    <t>As per SCWI direction, transition supports of 4095 removed.</t>
  </si>
  <si>
    <t>TMH4T</t>
  </si>
  <si>
    <t>TLD-Lindsay Drilling : a combination of  buses and taxis. Typically students are coming from 3-5 HS locations to one college location. This is an estimate based on previous costs. To be clarified once known.</t>
  </si>
  <si>
    <t>654-A</t>
  </si>
  <si>
    <t>No SCWI funding for summer school projects</t>
  </si>
  <si>
    <t>TASS-Peterb  welding
9 x 149 trips to the college for curriculum instruction</t>
  </si>
  <si>
    <r>
      <rPr>
        <b/>
        <sz val="8"/>
        <color rgb="FFFF0000"/>
        <rFont val="Aptos Narrow"/>
        <family val="2"/>
        <scheme val="minor"/>
      </rPr>
      <t>REAPPLY AT A LATER DATE</t>
    </r>
    <r>
      <rPr>
        <sz val="8"/>
        <color theme="1"/>
        <rFont val="Aptos Narrow"/>
        <family val="2"/>
        <scheme val="minor"/>
      </rPr>
      <t xml:space="preserve">  Cost of dual credit teacher=$44.15 hourly rate X 110 hours = $4865.50 plus 10% benefits = $5342.15 per teacher</t>
    </r>
  </si>
  <si>
    <t>TASS Makeup-Peterb 9 bus trips to campus for instruction</t>
  </si>
  <si>
    <t>Peterb-Bowmanville Carpentry
2x/week x 14 weeks + 1 orientation</t>
  </si>
  <si>
    <t>Peterb 9 bus trips to campus for instruction</t>
  </si>
  <si>
    <t>655-A</t>
  </si>
  <si>
    <t>TKJ4T</t>
  </si>
  <si>
    <t>16 faculty visits to the HS</t>
  </si>
  <si>
    <t>200/seat All consumable food items for cooking plus the cost of flammable-proof aprons and pillbox caps for sanitation.</t>
  </si>
  <si>
    <t>Coburg to Loyalist class visit</t>
  </si>
  <si>
    <t>656-A</t>
  </si>
  <si>
    <r>
      <rPr>
        <b/>
        <sz val="8"/>
        <color rgb="FFFF0000"/>
        <rFont val="Aptos Narrow"/>
        <family val="2"/>
        <scheme val="minor"/>
      </rPr>
      <t>APPLY AT A LATER DATE</t>
    </r>
    <r>
      <rPr>
        <sz val="8"/>
        <color theme="1"/>
        <rFont val="Aptos Narrow"/>
        <family val="2"/>
        <scheme val="minor"/>
      </rPr>
      <t xml:space="preserve">  Cost of dual credit teacher=$44.15 hourly rate X 110 hours = $4865.50 plus 10% benefits = $5342.15 per teacher</t>
    </r>
  </si>
  <si>
    <t>658-PR</t>
  </si>
  <si>
    <t>GNED1108
Human Relations</t>
  </si>
  <si>
    <t>Cost of bus Pass for each student</t>
  </si>
  <si>
    <t>Based on 15 students and 1 class</t>
  </si>
  <si>
    <t>661-D</t>
  </si>
  <si>
    <t>Arch AM</t>
  </si>
  <si>
    <t>Bus tickets @3.35 x 36 trips per student</t>
  </si>
  <si>
    <t>PHI4T</t>
  </si>
  <si>
    <t>PSYC1608 Child Development</t>
  </si>
  <si>
    <t>BOG4E</t>
  </si>
  <si>
    <t>SCMT110 Supply Chain Management</t>
  </si>
  <si>
    <t>No wrap around support funding.</t>
  </si>
  <si>
    <t>As per SCWI direction, transition supports of 3895 removed.</t>
  </si>
  <si>
    <t>Based on 30 students and 2 classes</t>
  </si>
  <si>
    <t>As per SCWI direction, transition supports of 6990 removed.</t>
  </si>
  <si>
    <t>661-PR</t>
  </si>
  <si>
    <t>Bus tickets at 3.35 per single trip</t>
  </si>
  <si>
    <t>PPA4T</t>
  </si>
  <si>
    <t>ADMH1301 Addictions and Mental Health</t>
  </si>
  <si>
    <t>No wrap around support funding</t>
  </si>
  <si>
    <t>662-D</t>
  </si>
  <si>
    <t>Bus tickets @3.35 x 32 trips per student</t>
  </si>
  <si>
    <t>112.5 hrs x $44.44 /hr = 4999.50  PLUS MERCS @ $4,999.40  x 10.47% =$  523.44  for a total of $5522.94</t>
  </si>
  <si>
    <t>662-AD</t>
  </si>
  <si>
    <t>Should be $85112</t>
  </si>
  <si>
    <t>TSQ4T</t>
  </si>
  <si>
    <t>112.5 hrs x $44.44 /hr = 4999.50  PLUS MERCS @ $4,999.40  x 10.47% =$  523.44  for a total of $5522.95</t>
  </si>
  <si>
    <t>Based on 16 students and 1 classes</t>
  </si>
  <si>
    <t>As per SCWI direction, transition supports of 3695 removed.</t>
  </si>
  <si>
    <t>Based on 36 students and 2 classes</t>
  </si>
  <si>
    <t>As per SCWI direction, transition supports of 8190 removed.</t>
  </si>
  <si>
    <t>663-D</t>
  </si>
  <si>
    <t>TCD4T</t>
  </si>
  <si>
    <t>663-AD</t>
  </si>
  <si>
    <t>C2 - S2 CDC dual credit to Global Cuisine from Carpentry</t>
  </si>
  <si>
    <t>Change in college course to Plumbing.  Sue to confirm next February if the course can be timetabled at the college</t>
  </si>
  <si>
    <t>663-P</t>
  </si>
  <si>
    <t>TOTALS</t>
  </si>
  <si>
    <t>difference-Cycle 1B less Cycle 2</t>
  </si>
  <si>
    <t>2024-2025 CYCLE 6 FINAL APPROVALS</t>
  </si>
  <si>
    <t>Initial Approvals</t>
  </si>
  <si>
    <t>Cycle 1A Approvals - EDCS</t>
  </si>
  <si>
    <t xml:space="preserve">Cycle 1B Approvals </t>
  </si>
  <si>
    <t>Cycle 2 Approvals</t>
  </si>
  <si>
    <t>Cycle 3 Approvals</t>
  </si>
  <si>
    <t>Cycle 4 Approvals</t>
  </si>
  <si>
    <t>Cycle 5 Approvals</t>
  </si>
  <si>
    <t>Cycle 6 Approvals</t>
  </si>
  <si>
    <t>Project #</t>
  </si>
  <si>
    <t xml:space="preserve">
Name of Forum/Activity</t>
  </si>
  <si>
    <t xml:space="preserve">Benchmark </t>
  </si>
  <si>
    <t>Teacher Release</t>
  </si>
  <si>
    <t xml:space="preserve">Transportation </t>
  </si>
  <si>
    <t xml:space="preserve">Miscellaneous 
</t>
  </si>
  <si>
    <t>Total Approved Funding</t>
  </si>
  <si>
    <t>7-8 stud</t>
  </si>
  <si>
    <t>9-12 stud</t>
  </si>
  <si>
    <t>college stud</t>
  </si>
  <si>
    <t>Parents / Guardian</t>
  </si>
  <si>
    <t>7-8 teach</t>
  </si>
  <si>
    <t>9-12 teach</t>
  </si>
  <si>
    <t>Pre-service teach</t>
  </si>
  <si>
    <t>College  / Univ person</t>
  </si>
  <si>
    <t>MOE person</t>
  </si>
  <si>
    <t>School Board person</t>
  </si>
  <si>
    <t>Business / Industry</t>
  </si>
  <si>
    <t>Other</t>
  </si>
  <si>
    <t>Total Approved Participants</t>
  </si>
  <si>
    <t>CYCLE 1B REQUESTS</t>
  </si>
  <si>
    <t>Loyalist Dual Credit Teacher Forum (Fall and Winter)</t>
  </si>
  <si>
    <t>Funding moved to 6.06.  SCWI said that there is funding for only one dual credit forum per RPT.</t>
  </si>
  <si>
    <t>Loyalist Taste of College Forum</t>
  </si>
  <si>
    <t>Approved for 2025-2026</t>
  </si>
  <si>
    <t>Loyalist Building Connections with Intermediate Students</t>
  </si>
  <si>
    <t>Durham Annual Dual Credit Forum</t>
  </si>
  <si>
    <t>Durham Taste of College Programs</t>
  </si>
  <si>
    <t>Durham Building Connections with Intermediate Students</t>
  </si>
  <si>
    <t>Approved for 2025-2026.  SCWI would like Misc. costs split by line.</t>
  </si>
  <si>
    <t>Fleming Dual Credit Teacher Forums (Fall and Winter)</t>
  </si>
  <si>
    <t>Durham Adult Dual Credit Pathways</t>
  </si>
  <si>
    <t>Fleming Building Connections with Intermediate Students</t>
  </si>
  <si>
    <t>Fleming Taste of College Programs</t>
  </si>
  <si>
    <t>Fleming + KPR Skilled Trades for Grade 8 Female-Identifying Students</t>
  </si>
  <si>
    <t>KPR - Fleming Skilled Trades Camp Grades 7/8</t>
  </si>
  <si>
    <t>Fleming Building Connections with CICE Students and Parents</t>
  </si>
  <si>
    <t>TLD Discovering Pathways, Skilled Trades and College</t>
  </si>
  <si>
    <t>PVNC + Fleming Gr7/8 Skilled Trades/Tech Day Camps</t>
  </si>
  <si>
    <t>Durham C + DCDSB Trades/Tech Camps for 7/8</t>
  </si>
  <si>
    <t>C1B - Cancel this activity. Funds being applied to 607P with PVNC. C1A - Comment from WH in C1A says program will not be renewed.  Email sent to WH on AP15 asking for clarification.  Request is to move funds elsewhere. WH's response is that CICE students are not eligible for dual credit programs.</t>
  </si>
  <si>
    <t>C1B - Course change from ELCT149 to MECH201, change from S2 to S1. Entered in EDCS.</t>
  </si>
  <si>
    <t>Change in high school course code from TTJ4C to TCJ4C. Entered in EDCS</t>
  </si>
  <si>
    <t>C1B - Change from TTS to CDS, course change from MECH201 to ELCT149. Misc. adjusted. Entered in EDCS</t>
  </si>
  <si>
    <t>C1B - Cancel course.  Moving to 612P, Port Hope HSTL14, 20 seats in S2.</t>
  </si>
  <si>
    <t>Port Hope 2 visits per week.</t>
  </si>
  <si>
    <t>Port Hope dual credit trip</t>
  </si>
  <si>
    <t xml:space="preserve">C1B - New dual credit from cancelled RECR146 at Crestwood in 613P. Entered in EDCS. </t>
  </si>
  <si>
    <t>C1B - Change course from S1 to S2. Entered in EDCS.</t>
  </si>
  <si>
    <t>C1B - Semester change, S1 to S2. Entered in EDCS.</t>
  </si>
  <si>
    <t>BAF3M</t>
  </si>
  <si>
    <t>BUSN61 New Ventures</t>
  </si>
  <si>
    <t>C1B - Cancel and move to 610, St. Peter BUSN61. Move to S1. Entered in EDCS.</t>
  </si>
  <si>
    <t>C1B - College course changing from ELCT149 to MECH201.</t>
  </si>
  <si>
    <t>C1B - Cancel and move to Holy Cross MECH201 in S1 in 652P. Entered in EDCS</t>
  </si>
  <si>
    <t>C1B - New course from cancelled ELCT149 in 652A. Entered in EDCS</t>
  </si>
  <si>
    <t>C1B - Changing college course to MECH414. Fewer trips for transportation.</t>
  </si>
  <si>
    <t>C1B - Change college course from MECH201 to MECH50</t>
  </si>
  <si>
    <t>C1B - Cancel.  Move to 610P, St. Peter BUSN123 17 seats in S1. Closest campus issue raised by SCWI</t>
  </si>
  <si>
    <t>C1B - Cancel.  Move to 610P, St. Peter BUSN123 17 seats in S2. Closest campus issue raised by SCWI</t>
  </si>
  <si>
    <t>C1B - Cancel and move to Kenner HOSP53 in 610P. Closest campus issue raised by SCWI</t>
  </si>
  <si>
    <t>C1B - New dual credit from cancelled GLOB1202 at Kenner in 634P</t>
  </si>
  <si>
    <t>C1B Addition</t>
  </si>
  <si>
    <t>C1B - change in high school course from TTJ3C to 4C.  Entered in EDCS,</t>
  </si>
  <si>
    <t>C1B - Cancelled this activity for 25-26 in EDCS.  Funds moving to programming - will support changes to 607P. C1A - Approved for 2025-2026.  SCWI notes indicate that this program is on review.</t>
  </si>
  <si>
    <t>C1B - Cancelled for 25-26 in EDCS and moved to dual credir programming. C1A - Approved for 2025-2026.  Sue noted previously that this activity may be discontinued with funds moving to programming.</t>
  </si>
  <si>
    <t>C1B - Cancel and move to 607P, a SWAC class with PVNC</t>
  </si>
  <si>
    <t>C1B - New request coming from cancelled MATH130 in 640P in S1 with St. Peter.  Also from reduced participants in activity 614.</t>
  </si>
  <si>
    <t>C1B - Classroom for new SWAC with PVNC in S1 linked to MECH201</t>
  </si>
  <si>
    <t>1 Classroom</t>
  </si>
  <si>
    <t>C1B - Wrap-around supports for new SWAC with PVNC in S1 linked to MECH201</t>
  </si>
  <si>
    <t>WRAP AROUND 
SEM 1 - PVNC</t>
  </si>
  <si>
    <t>C1B - Reduce participants to 237 to support new SWAC in 607P with PVNC . C1A - Approved for 2025-2026</t>
  </si>
  <si>
    <t>C1B - Canel this dual credit and move to new SWAC in 607P with PVNC All linked to HSTL14</t>
  </si>
  <si>
    <t>C1B - New request coming from cancelled COMP191 dual credit in 610P with Holy Cross</t>
  </si>
  <si>
    <t>C1B - Classroom for new SWAC with PVNC in S2 linked to HSTL14</t>
  </si>
  <si>
    <t>CLASSROOM COSTS SEM 2 with PVNC HSTL14</t>
  </si>
  <si>
    <t>C1B - Wrap-around supports for new SWAC with PVNC in S2 linked to HSTL14</t>
  </si>
  <si>
    <t>C1B - Change college course from MECH1001 to MANU1000 and change from S2 to S1.</t>
  </si>
  <si>
    <t>MANU1000 Machine Tools I</t>
  </si>
  <si>
    <t>C1B - Course being cancelled and moved to 603P GNED1046 at CCI. C1A - An error was made by SCWI in the approval for Misc.  They thought there was no culinary course to match the misc. request.  In EDCS, it says @KPR.  Should say @Cambellford.  Emailed RD and WH to explain and say we will re-request in C1B.</t>
  </si>
  <si>
    <t xml:space="preserve">C1B - New request from cancelled CULN dual credit at Campbllford. Change college course from CULN1005 to GNED1046 and move to CCI.  </t>
  </si>
  <si>
    <t>GNED1046 Fun and Games: Media and Children</t>
  </si>
  <si>
    <t xml:space="preserve">CCI GNED1046 38 trips 
</t>
  </si>
  <si>
    <t>CCI Class Visit</t>
  </si>
  <si>
    <t>BLDG1016 Applied Building and Const. Theory</t>
  </si>
  <si>
    <t>C1B - Change college course from BLDG1015 to BLDG1016</t>
  </si>
  <si>
    <t xml:space="preserve">C1B - Change college course from welding to MANU1000 due to lack of welding bays. </t>
  </si>
  <si>
    <t xml:space="preserve">Campb MANU1000
18 wks x 1 visit a week </t>
  </si>
  <si>
    <t>AMST1009 Basic Auto</t>
  </si>
  <si>
    <t>C1B - Change in college course to Basic Auto as a 56 hour course not possible.  Also move to S1 to align with an all female class. Reduce visits to 28 from 46. C1A - Program extended by SCWI.</t>
  </si>
  <si>
    <t xml:space="preserve">C1B - change in college course from CNTP1000 to BLDG1016 to make a 42 hour course. Faculty mileage the same. </t>
  </si>
  <si>
    <t>C1B - change in college course from DIPI1019 to MEDI1022.</t>
  </si>
  <si>
    <t>MEDI1022 Social Media and Emerging Technologies</t>
  </si>
  <si>
    <t>C1B - move seats to S2.  Entered in EDCS.</t>
  </si>
  <si>
    <t>HLTH1310 Intro. To Wellness and Health Promotion</t>
  </si>
  <si>
    <t>C1B - Change in college course to HLTH1310 - Intro. To Wellness and Health Promotion. Entered in EDCS.</t>
  </si>
  <si>
    <t>C1B - Change from S2 to S1</t>
  </si>
  <si>
    <t>C1B - Cancel and move to Makeup course in 651P to reflect closest college.</t>
  </si>
  <si>
    <t>C1B - New request from cancelled HSTL14 with Fleming at JCR in 612P due to closest college.</t>
  </si>
  <si>
    <t>C1B - Change in college course from BIOL1503 to ANAT1200</t>
  </si>
  <si>
    <t>ANAT1200 - Anatomy and Physiology</t>
  </si>
  <si>
    <t>C1B - Cancel due to low enrolment. Moving to TFBP1303 at ND in 648P.</t>
  </si>
  <si>
    <t>C1B - Move to S1 due to timetabling. Entered in EDCS.</t>
  </si>
  <si>
    <t>C1B - New request from cancelled AGPV dual credit at ND in S2.</t>
  </si>
  <si>
    <t>C1B - Cancel due to low enrolment. Moving to new BMI3C dual credit at ND in S2.</t>
  </si>
  <si>
    <t>C1B - New request coming from cancelled COMM1100 dual credit in 642A</t>
  </si>
  <si>
    <t>C1B - Cancel due to Dwyer not offering course. Move to All Saints BMI3C dual credit.</t>
  </si>
  <si>
    <t>C1B - New dual credit coming from cancelled BDI3C dual credit at Dwyer.</t>
  </si>
  <si>
    <t>C1B - cancel and move seats to new dual credit at PHS in ANMN, 14 seats in S2 in 647P</t>
  </si>
  <si>
    <t>C1B - New dual credit from cancelled ENTR2200 dual credit in 644P with DASS Oshawa</t>
  </si>
  <si>
    <t>TGJ4M</t>
  </si>
  <si>
    <t>C1B - Change from S1 to S2. CDS</t>
  </si>
  <si>
    <t>DESG1107 Typography</t>
  </si>
  <si>
    <t>C1B - New college course. Previously GNED1417, Brand Experience</t>
  </si>
  <si>
    <t>TGI3M</t>
  </si>
  <si>
    <t>C1B - Change in hugh school course code from TGJ3M to TGI3M</t>
  </si>
  <si>
    <t>C1B - Change in college course from welding to auto. Change in Misc. Seats from 19 to 22.</t>
  </si>
  <si>
    <t>C1B - Moving seats from S2 to S1.</t>
  </si>
  <si>
    <t>C1B - Move seats from S1 to S2.</t>
  </si>
  <si>
    <t>C1B - Cancelled and moved to 648P for Carpentry. Closest campus issue raised by SCWI</t>
  </si>
  <si>
    <t>C1B - New course from cancelled Carpentry with Fleming in 652P.  To address closest campus.</t>
  </si>
  <si>
    <t>AFD4T</t>
  </si>
  <si>
    <t>DRAW1310 Drawing 1 - Observational</t>
  </si>
  <si>
    <t>C1B - Changing college course from Basic Auto to Basic Carpentry, seats to 15</t>
  </si>
  <si>
    <t>Closest campus issue raised by SCWI. C6 SCWI - Approved.</t>
  </si>
  <si>
    <t>Closest campus issue raised by SCWI. C6 SCWI - Huntsville must run with closest campus. CT confirmed it will be moved.  Benchmark still approved but Misc. of $3000 removed.</t>
  </si>
  <si>
    <t>2025-2026 Cycle 1B Approvals</t>
  </si>
  <si>
    <t>Approved for 2025-2026.  This teacher forum is to be shared among the three colleges.</t>
  </si>
  <si>
    <t>EDCS Entries for each Cycle.  Includes SCWI notes.</t>
  </si>
  <si>
    <t>2025-2026 CYCLE 1B:  FORUMS AND ACTIVITIES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</si>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</sst>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54" x14ac:knownFonts="1">
    <font>
      <sz val="12"/>
      <color theme="1"/>
      <name val="Aptos Narrow"/>
      <family val="2"/>
      <scheme val="minor"/>
    </font>
    <font>
      <sz val="12"/>
      <color theme="1"/>
      <name val="Aptos Narrow"/>
      <family val="2"/>
      <scheme val="minor"/>
    </font>
    <font>
      <sz val="12"/>
      <color rgb="FF9C0006"/>
      <name val="Aptos Narrow"/>
      <family val="2"/>
      <scheme val="minor"/>
    </font>
    <font>
      <b/>
      <sz val="12"/>
      <color theme="1"/>
      <name val="Aptos Narrow"/>
      <family val="2"/>
      <scheme val="minor"/>
    </font>
    <font>
      <b/>
      <sz val="8"/>
      <color theme="0"/>
      <name val="Aptos Narrow"/>
      <family val="2"/>
      <scheme val="minor"/>
    </font>
    <font>
      <b/>
      <sz val="9"/>
      <name val="Aptos Narrow"/>
      <family val="2"/>
      <scheme val="minor"/>
    </font>
    <font>
      <b/>
      <sz val="8"/>
      <name val="Aptos Narrow"/>
      <family val="2"/>
      <scheme val="minor"/>
    </font>
    <font>
      <b/>
      <sz val="8"/>
      <color theme="1"/>
      <name val="Aptos Narrow"/>
      <family val="2"/>
      <scheme val="minor"/>
    </font>
    <font>
      <b/>
      <sz val="7"/>
      <color theme="1"/>
      <name val="Aptos Narrow"/>
      <family val="2"/>
      <scheme val="minor"/>
    </font>
    <font>
      <b/>
      <sz val="6"/>
      <color theme="1"/>
      <name val="Aptos Narrow"/>
      <family val="2"/>
      <scheme val="minor"/>
    </font>
    <font>
      <b/>
      <sz val="9"/>
      <color theme="1"/>
      <name val="Aptos Narrow"/>
      <family val="2"/>
      <scheme val="minor"/>
    </font>
    <font>
      <b/>
      <sz val="10"/>
      <color theme="1"/>
      <name val="Aptos Narrow"/>
      <family val="2"/>
      <scheme val="minor"/>
    </font>
    <font>
      <b/>
      <sz val="11"/>
      <color theme="1"/>
      <name val="Aptos Narrow"/>
      <family val="2"/>
      <scheme val="minor"/>
    </font>
    <font>
      <b/>
      <sz val="10"/>
      <color rgb="FFC00000"/>
      <name val="Aptos Narrow"/>
      <family val="2"/>
      <scheme val="minor"/>
    </font>
    <font>
      <b/>
      <sz val="11"/>
      <color rgb="FFC00000"/>
      <name val="Aptos Narrow"/>
      <family val="2"/>
      <scheme val="minor"/>
    </font>
    <font>
      <b/>
      <sz val="9"/>
      <color rgb="FF000000"/>
      <name val="Tahoma"/>
      <family val="2"/>
    </font>
    <font>
      <sz val="8"/>
      <name val="Aptos Narrow"/>
      <family val="2"/>
      <scheme val="minor"/>
    </font>
    <font>
      <b/>
      <sz val="12"/>
      <color rgb="FFC00000"/>
      <name val="Aptos Narrow"/>
      <family val="2"/>
      <scheme val="minor"/>
    </font>
    <font>
      <sz val="8"/>
      <color theme="1"/>
      <name val="Aptos Narrow"/>
      <family val="2"/>
      <scheme val="minor"/>
    </font>
    <font>
      <u/>
      <sz val="11"/>
      <color theme="10"/>
      <name val="Aptos Narrow"/>
      <family val="2"/>
      <scheme val="minor"/>
    </font>
    <font>
      <sz val="11"/>
      <color theme="1"/>
      <name val="Aptos Narrow"/>
      <family val="2"/>
      <scheme val="minor"/>
    </font>
    <font>
      <strike/>
      <sz val="8"/>
      <name val="Aptos Narrow"/>
      <family val="2"/>
      <scheme val="minor"/>
    </font>
    <font>
      <strike/>
      <sz val="8"/>
      <color theme="1"/>
      <name val="Aptos Narrow"/>
      <family val="2"/>
      <scheme val="minor"/>
    </font>
    <font>
      <sz val="10"/>
      <color theme="1"/>
      <name val="Calibri (Body)"/>
    </font>
    <font>
      <sz val="11"/>
      <color theme="1"/>
      <name val="Calibri (Body)"/>
    </font>
    <font>
      <sz val="10"/>
      <color theme="1"/>
      <name val="Aptos Narrow"/>
      <family val="2"/>
      <scheme val="minor"/>
    </font>
    <font>
      <sz val="10"/>
      <color rgb="FF000000"/>
      <name val="Aptos Narrow"/>
      <family val="2"/>
      <scheme val="minor"/>
    </font>
    <font>
      <sz val="11"/>
      <color rgb="FF000000"/>
      <name val="Aptos Narrow"/>
      <family val="2"/>
      <scheme val="minor"/>
    </font>
    <font>
      <b/>
      <strike/>
      <sz val="8"/>
      <name val="Aptos Narrow"/>
      <family val="2"/>
      <scheme val="minor"/>
    </font>
    <font>
      <b/>
      <strike/>
      <sz val="12"/>
      <color rgb="FFC00000"/>
      <name val="Aptos Narrow"/>
      <family val="2"/>
      <scheme val="minor"/>
    </font>
    <font>
      <sz val="8"/>
      <color theme="1"/>
      <name val="Calibri"/>
      <family val="2"/>
    </font>
    <font>
      <sz val="10"/>
      <name val="Aptos Narrow"/>
      <family val="2"/>
      <scheme val="minor"/>
    </font>
    <font>
      <sz val="11"/>
      <name val="Aptos Narrow"/>
      <family val="2"/>
      <scheme val="minor"/>
    </font>
    <font>
      <sz val="9"/>
      <name val="Calibri (Body)"/>
    </font>
    <font>
      <strike/>
      <sz val="10"/>
      <color theme="1"/>
      <name val="Aptos Narrow"/>
      <family val="2"/>
      <scheme val="minor"/>
    </font>
    <font>
      <sz val="9"/>
      <color theme="1"/>
      <name val="Aptos Narrow"/>
      <family val="2"/>
      <scheme val="minor"/>
    </font>
    <font>
      <sz val="8"/>
      <color theme="1"/>
      <name val="Calibri (Body)"/>
    </font>
    <font>
      <strike/>
      <sz val="11"/>
      <color theme="1"/>
      <name val="Aptos Narrow"/>
      <family val="2"/>
      <scheme val="minor"/>
    </font>
    <font>
      <sz val="9"/>
      <name val="Aptos Narrow"/>
      <family val="2"/>
      <scheme val="minor"/>
    </font>
    <font>
      <b/>
      <sz val="10"/>
      <name val="Aptos Narrow"/>
      <family val="2"/>
      <scheme val="minor"/>
    </font>
    <font>
      <b/>
      <sz val="8"/>
      <color rgb="FFFF0000"/>
      <name val="Aptos Narrow"/>
      <family val="2"/>
      <scheme val="minor"/>
    </font>
    <font>
      <sz val="10"/>
      <color indexed="8"/>
      <name val="Arial"/>
      <family val="2"/>
    </font>
    <font>
      <sz val="8"/>
      <color indexed="8"/>
      <name val="Calibri"/>
      <family val="2"/>
    </font>
    <font>
      <b/>
      <sz val="14"/>
      <name val="Aptos Narrow"/>
      <family val="2"/>
      <scheme val="minor"/>
    </font>
    <font>
      <b/>
      <sz val="7"/>
      <name val="Aptos Narrow"/>
      <family val="2"/>
      <scheme val="minor"/>
    </font>
    <font>
      <b/>
      <sz val="12"/>
      <name val="Aptos Narrow"/>
      <family val="2"/>
      <scheme val="minor"/>
    </font>
    <font>
      <b/>
      <sz val="9"/>
      <color indexed="81"/>
      <name val="Tahoma"/>
      <family val="2"/>
    </font>
    <font>
      <sz val="11"/>
      <color rgb="FF000000"/>
      <name val="Calibri"/>
      <family val="2"/>
    </font>
    <font>
      <sz val="9"/>
      <color rgb="FF000000"/>
      <name val="Tahoma"/>
      <family val="2"/>
    </font>
    <font>
      <b/>
      <sz val="16"/>
      <name val="Aptos Narrow"/>
      <family val="2"/>
      <scheme val="minor"/>
    </font>
    <font>
      <b/>
      <sz val="14"/>
      <color theme="1"/>
      <name val="Aptos Narrow"/>
      <family val="2"/>
      <scheme val="minor"/>
    </font>
    <font>
      <sz val="12"/>
      <name val="Aptos Narrow"/>
      <family val="2"/>
      <scheme val="minor"/>
    </font>
    <font>
      <sz val="9"/>
      <color indexed="81"/>
      <name val="Tahoma"/>
      <family val="2"/>
    </font>
    <font>
      <b/>
      <sz val="12"/>
      <color theme="1"/>
      <name val="Aptos Narrow"/>
      <scheme val="minor"/>
    </font>
  </fonts>
  <fills count="19">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hair">
        <color auto="1"/>
      </left>
      <right style="hair">
        <color auto="1"/>
      </right>
      <top style="hair">
        <color auto="1"/>
      </top>
      <bottom style="hair">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F3F3F3"/>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19" fillId="0" borderId="0" applyNumberFormat="0" applyFill="0" applyBorder="0" applyAlignment="0" applyProtection="0"/>
    <xf numFmtId="0" fontId="41" fillId="0" borderId="0"/>
  </cellStyleXfs>
  <cellXfs count="463">
    <xf numFmtId="0" fontId="0" fillId="0" borderId="0" xfId="0"/>
    <xf numFmtId="4" fontId="4" fillId="3" borderId="1" xfId="0" applyNumberFormat="1" applyFont="1" applyFill="1" applyBorder="1" applyAlignment="1">
      <alignment textRotation="90" wrapText="1"/>
    </xf>
    <xf numFmtId="4" fontId="4" fillId="3" borderId="1" xfId="0" applyNumberFormat="1" applyFont="1" applyFill="1" applyBorder="1" applyAlignment="1">
      <alignment vertical="center" wrapText="1"/>
    </xf>
    <xf numFmtId="4" fontId="5" fillId="4" borderId="1" xfId="0" applyNumberFormat="1" applyFont="1" applyFill="1" applyBorder="1" applyAlignment="1">
      <alignment textRotation="90" wrapText="1"/>
    </xf>
    <xf numFmtId="4" fontId="6" fillId="4" borderId="1" xfId="0" applyNumberFormat="1" applyFont="1" applyFill="1" applyBorder="1" applyAlignment="1">
      <alignment horizontal="left" wrapText="1"/>
    </xf>
    <xf numFmtId="1" fontId="6" fillId="4" borderId="1" xfId="0" applyNumberFormat="1" applyFont="1" applyFill="1" applyBorder="1" applyAlignment="1">
      <alignment horizontal="left" wrapText="1"/>
    </xf>
    <xf numFmtId="4" fontId="6" fillId="4" borderId="1" xfId="0" applyNumberFormat="1" applyFont="1" applyFill="1" applyBorder="1" applyAlignment="1">
      <alignment horizontal="left" textRotation="90" wrapText="1"/>
    </xf>
    <xf numFmtId="3" fontId="6" fillId="4" borderId="1" xfId="0" applyNumberFormat="1" applyFont="1" applyFill="1" applyBorder="1" applyAlignment="1">
      <alignment horizontal="left" textRotation="90" wrapText="1"/>
    </xf>
    <xf numFmtId="1" fontId="6" fillId="5" borderId="1" xfId="0" applyNumberFormat="1" applyFont="1" applyFill="1" applyBorder="1" applyAlignment="1">
      <alignment horizontal="left" wrapText="1"/>
    </xf>
    <xf numFmtId="1" fontId="7" fillId="6" borderId="1" xfId="0" applyNumberFormat="1" applyFont="1" applyFill="1" applyBorder="1" applyAlignment="1">
      <alignment horizontal="left" wrapText="1"/>
    </xf>
    <xf numFmtId="3" fontId="7" fillId="7" borderId="1" xfId="0" applyNumberFormat="1" applyFont="1" applyFill="1" applyBorder="1" applyAlignment="1">
      <alignment horizontal="left" textRotation="90" wrapText="1"/>
    </xf>
    <xf numFmtId="3" fontId="7" fillId="8" borderId="1" xfId="0" applyNumberFormat="1" applyFont="1" applyFill="1" applyBorder="1" applyAlignment="1">
      <alignment horizontal="left" wrapText="1"/>
    </xf>
    <xf numFmtId="3" fontId="9" fillId="8" borderId="1" xfId="0" applyNumberFormat="1" applyFont="1" applyFill="1" applyBorder="1" applyAlignment="1">
      <alignment horizontal="left" textRotation="90" wrapText="1"/>
    </xf>
    <xf numFmtId="4" fontId="7" fillId="8" borderId="1" xfId="0" applyNumberFormat="1" applyFont="1" applyFill="1" applyBorder="1" applyAlignment="1">
      <alignment horizontal="left" wrapText="1"/>
    </xf>
    <xf numFmtId="4" fontId="7" fillId="8" borderId="1" xfId="0" applyNumberFormat="1" applyFont="1" applyFill="1" applyBorder="1" applyAlignment="1">
      <alignment horizontal="left" textRotation="90" wrapText="1"/>
    </xf>
    <xf numFmtId="3" fontId="7" fillId="9" borderId="1" xfId="0" applyNumberFormat="1" applyFont="1" applyFill="1" applyBorder="1" applyAlignment="1">
      <alignment horizontal="left" textRotation="90" wrapText="1"/>
    </xf>
    <xf numFmtId="3" fontId="10" fillId="9" borderId="1" xfId="0" applyNumberFormat="1" applyFont="1" applyFill="1" applyBorder="1" applyAlignment="1">
      <alignment horizontal="left" textRotation="90" wrapText="1"/>
    </xf>
    <xf numFmtId="3" fontId="10" fillId="9" borderId="1" xfId="0" applyNumberFormat="1" applyFont="1" applyFill="1" applyBorder="1" applyAlignment="1">
      <alignment wrapText="1"/>
    </xf>
    <xf numFmtId="3" fontId="11" fillId="7" borderId="1" xfId="0" applyNumberFormat="1" applyFont="1" applyFill="1" applyBorder="1" applyAlignment="1">
      <alignment horizontal="left" textRotation="90" wrapText="1"/>
    </xf>
    <xf numFmtId="3" fontId="10" fillId="10" borderId="1" xfId="0" applyNumberFormat="1" applyFont="1" applyFill="1" applyBorder="1" applyAlignment="1">
      <alignment horizontal="left" textRotation="90" wrapText="1"/>
    </xf>
    <xf numFmtId="1" fontId="7" fillId="8" borderId="1" xfId="0" applyNumberFormat="1" applyFont="1" applyFill="1" applyBorder="1" applyAlignment="1">
      <alignment horizontal="left" textRotation="90" wrapText="1"/>
    </xf>
    <xf numFmtId="4" fontId="7" fillId="8" borderId="1" xfId="0" applyNumberFormat="1" applyFont="1" applyFill="1" applyBorder="1" applyAlignment="1">
      <alignment wrapText="1"/>
    </xf>
    <xf numFmtId="1" fontId="7" fillId="11" borderId="1" xfId="0" applyNumberFormat="1" applyFont="1" applyFill="1" applyBorder="1" applyAlignment="1">
      <alignment horizontal="left" textRotation="90" wrapText="1"/>
    </xf>
    <xf numFmtId="3" fontId="10" fillId="11" borderId="1" xfId="0" applyNumberFormat="1" applyFont="1" applyFill="1" applyBorder="1" applyAlignment="1">
      <alignment horizontal="left" wrapText="1"/>
    </xf>
    <xf numFmtId="3" fontId="12" fillId="10" borderId="1" xfId="0" applyNumberFormat="1" applyFont="1" applyFill="1" applyBorder="1" applyAlignment="1">
      <alignment horizontal="left" textRotation="90" wrapText="1"/>
    </xf>
    <xf numFmtId="3" fontId="3" fillId="12" borderId="1" xfId="0" applyNumberFormat="1" applyFont="1" applyFill="1" applyBorder="1" applyAlignment="1">
      <alignment horizontal="right" wrapText="1"/>
    </xf>
    <xf numFmtId="3" fontId="13" fillId="12" borderId="1" xfId="0" applyNumberFormat="1" applyFont="1" applyFill="1" applyBorder="1" applyAlignment="1">
      <alignment wrapText="1"/>
    </xf>
    <xf numFmtId="4" fontId="4" fillId="3" borderId="1" xfId="0" applyNumberFormat="1" applyFont="1" applyFill="1" applyBorder="1" applyAlignment="1">
      <alignment horizontal="center" vertical="center" textRotation="90" wrapText="1"/>
    </xf>
    <xf numFmtId="0" fontId="14" fillId="0" borderId="2" xfId="0" applyFont="1" applyBorder="1" applyAlignment="1">
      <alignment wrapText="1"/>
    </xf>
    <xf numFmtId="0" fontId="14" fillId="0" borderId="3" xfId="0" applyFont="1" applyBorder="1" applyAlignment="1">
      <alignment wrapText="1"/>
    </xf>
    <xf numFmtId="0" fontId="0" fillId="0" borderId="4" xfId="0" applyBorder="1"/>
    <xf numFmtId="0" fontId="0" fillId="0" borderId="5" xfId="0" applyBorder="1"/>
    <xf numFmtId="4" fontId="16" fillId="13" borderId="3" xfId="0" applyNumberFormat="1" applyFont="1" applyFill="1" applyBorder="1" applyAlignment="1">
      <alignment wrapText="1"/>
    </xf>
    <xf numFmtId="4" fontId="16" fillId="0" borderId="3" xfId="0" applyNumberFormat="1" applyFont="1" applyBorder="1" applyAlignment="1">
      <alignment wrapText="1"/>
    </xf>
    <xf numFmtId="4" fontId="16" fillId="14" borderId="3" xfId="0" applyNumberFormat="1" applyFont="1" applyFill="1" applyBorder="1" applyAlignment="1">
      <alignment wrapText="1"/>
    </xf>
    <xf numFmtId="1" fontId="16" fillId="0" borderId="3" xfId="0" applyNumberFormat="1" applyFont="1" applyBorder="1" applyAlignment="1">
      <alignment wrapText="1"/>
    </xf>
    <xf numFmtId="3" fontId="16" fillId="0" borderId="3" xfId="0" applyNumberFormat="1" applyFont="1" applyBorder="1" applyAlignment="1">
      <alignment wrapText="1"/>
    </xf>
    <xf numFmtId="1" fontId="16" fillId="14" borderId="3" xfId="0" applyNumberFormat="1" applyFont="1" applyFill="1" applyBorder="1" applyAlignment="1">
      <alignment wrapText="1"/>
    </xf>
    <xf numFmtId="3" fontId="16" fillId="14" borderId="3" xfId="0" applyNumberFormat="1" applyFont="1" applyFill="1" applyBorder="1" applyAlignment="1">
      <alignment wrapText="1"/>
    </xf>
    <xf numFmtId="4" fontId="16" fillId="14" borderId="3" xfId="0" applyNumberFormat="1" applyFont="1" applyFill="1" applyBorder="1" applyAlignment="1">
      <alignment horizontal="left"/>
    </xf>
    <xf numFmtId="3" fontId="16" fillId="14" borderId="3" xfId="0" applyNumberFormat="1" applyFont="1" applyFill="1" applyBorder="1"/>
    <xf numFmtId="0" fontId="16" fillId="14" borderId="3" xfId="0" applyFont="1" applyFill="1" applyBorder="1" applyAlignment="1">
      <alignment wrapText="1"/>
    </xf>
    <xf numFmtId="3" fontId="16" fillId="14" borderId="5" xfId="0" applyNumberFormat="1" applyFont="1" applyFill="1" applyBorder="1" applyAlignment="1">
      <alignment wrapText="1"/>
    </xf>
    <xf numFmtId="3" fontId="17" fillId="14" borderId="3" xfId="0" applyNumberFormat="1" applyFont="1" applyFill="1" applyBorder="1" applyAlignment="1">
      <alignment wrapText="1"/>
    </xf>
    <xf numFmtId="4" fontId="16" fillId="14" borderId="3" xfId="0" applyNumberFormat="1" applyFont="1" applyFill="1" applyBorder="1" applyAlignment="1">
      <alignment horizontal="center" vertical="center" wrapText="1"/>
    </xf>
    <xf numFmtId="0" fontId="1" fillId="14" borderId="2" xfId="0" applyFont="1" applyFill="1" applyBorder="1" applyAlignment="1">
      <alignment wrapText="1"/>
    </xf>
    <xf numFmtId="0" fontId="1" fillId="0" borderId="2" xfId="0" applyFont="1" applyBorder="1" applyAlignment="1">
      <alignment wrapText="1"/>
    </xf>
    <xf numFmtId="0" fontId="18" fillId="14" borderId="3" xfId="0" applyFont="1" applyFill="1" applyBorder="1" applyAlignment="1">
      <alignment wrapText="1"/>
    </xf>
    <xf numFmtId="0" fontId="0" fillId="14" borderId="0" xfId="0" applyFill="1"/>
    <xf numFmtId="4" fontId="16" fillId="14" borderId="3" xfId="0" applyNumberFormat="1" applyFont="1" applyFill="1" applyBorder="1"/>
    <xf numFmtId="0" fontId="0" fillId="14" borderId="3" xfId="0" applyFill="1" applyBorder="1"/>
    <xf numFmtId="0" fontId="16" fillId="0" borderId="2" xfId="0" applyFont="1" applyBorder="1" applyAlignment="1">
      <alignment wrapText="1"/>
    </xf>
    <xf numFmtId="4" fontId="16" fillId="13" borderId="3" xfId="3" applyNumberFormat="1" applyFont="1" applyFill="1" applyBorder="1" applyAlignment="1">
      <alignment wrapText="1"/>
    </xf>
    <xf numFmtId="4" fontId="16" fillId="0" borderId="3" xfId="3" applyNumberFormat="1" applyFont="1" applyFill="1" applyBorder="1" applyAlignment="1">
      <alignment wrapText="1"/>
    </xf>
    <xf numFmtId="4" fontId="16" fillId="14" borderId="3" xfId="0" applyNumberFormat="1" applyFont="1" applyFill="1" applyBorder="1" applyAlignment="1">
      <alignment horizontal="left" wrapText="1"/>
    </xf>
    <xf numFmtId="4" fontId="16" fillId="14" borderId="3" xfId="3" applyNumberFormat="1" applyFont="1" applyFill="1" applyBorder="1" applyAlignment="1">
      <alignment wrapText="1"/>
    </xf>
    <xf numFmtId="3" fontId="16" fillId="14" borderId="3" xfId="3" applyNumberFormat="1" applyFont="1" applyFill="1" applyBorder="1" applyAlignment="1">
      <alignment horizontal="right" wrapText="1"/>
    </xf>
    <xf numFmtId="1" fontId="16" fillId="14" borderId="3" xfId="0" applyNumberFormat="1" applyFont="1" applyFill="1" applyBorder="1" applyAlignment="1">
      <alignment horizontal="right"/>
    </xf>
    <xf numFmtId="3" fontId="16" fillId="14" borderId="3" xfId="0" applyNumberFormat="1" applyFont="1" applyFill="1" applyBorder="1" applyAlignment="1">
      <alignment horizontal="right"/>
    </xf>
    <xf numFmtId="3" fontId="18" fillId="14" borderId="3" xfId="0" applyNumberFormat="1" applyFont="1" applyFill="1" applyBorder="1" applyAlignment="1">
      <alignment horizontal="right"/>
    </xf>
    <xf numFmtId="4" fontId="16" fillId="14" borderId="3" xfId="0" applyNumberFormat="1" applyFont="1" applyFill="1" applyBorder="1" applyAlignment="1">
      <alignment horizontal="right"/>
    </xf>
    <xf numFmtId="4" fontId="18" fillId="14" borderId="3" xfId="0" applyNumberFormat="1" applyFont="1" applyFill="1" applyBorder="1" applyAlignment="1">
      <alignment horizontal="right"/>
    </xf>
    <xf numFmtId="4" fontId="18" fillId="14" borderId="3" xfId="0" applyNumberFormat="1" applyFont="1" applyFill="1" applyBorder="1" applyAlignment="1">
      <alignment horizontal="left"/>
    </xf>
    <xf numFmtId="3" fontId="16" fillId="0" borderId="3" xfId="0" applyNumberFormat="1" applyFont="1" applyBorder="1" applyAlignment="1">
      <alignment horizontal="right"/>
    </xf>
    <xf numFmtId="1" fontId="18" fillId="14" borderId="3" xfId="0" applyNumberFormat="1" applyFont="1" applyFill="1" applyBorder="1" applyAlignment="1">
      <alignment horizontal="right"/>
    </xf>
    <xf numFmtId="3" fontId="17" fillId="14" borderId="3" xfId="0" applyNumberFormat="1" applyFont="1" applyFill="1" applyBorder="1"/>
    <xf numFmtId="4" fontId="16" fillId="14" borderId="3" xfId="3" applyNumberFormat="1" applyFont="1" applyFill="1" applyBorder="1" applyAlignment="1">
      <alignment horizontal="center" vertical="top" wrapText="1"/>
    </xf>
    <xf numFmtId="0" fontId="18" fillId="14" borderId="2" xfId="0" applyFont="1" applyFill="1" applyBorder="1" applyAlignment="1">
      <alignment wrapText="1"/>
    </xf>
    <xf numFmtId="0" fontId="0" fillId="0" borderId="2" xfId="0" applyBorder="1" applyAlignment="1">
      <alignment wrapText="1"/>
    </xf>
    <xf numFmtId="4" fontId="16" fillId="0" borderId="3" xfId="0" applyNumberFormat="1" applyFont="1" applyBorder="1" applyAlignment="1">
      <alignment horizontal="left" wrapText="1"/>
    </xf>
    <xf numFmtId="0" fontId="20" fillId="14" borderId="2" xfId="0" applyFont="1" applyFill="1" applyBorder="1" applyAlignment="1">
      <alignment wrapText="1"/>
    </xf>
    <xf numFmtId="0" fontId="20" fillId="0" borderId="2" xfId="0" applyFont="1" applyBorder="1" applyAlignment="1">
      <alignment wrapText="1"/>
    </xf>
    <xf numFmtId="0" fontId="20" fillId="14" borderId="0" xfId="0" applyFont="1" applyFill="1"/>
    <xf numFmtId="4" fontId="21" fillId="13" borderId="3" xfId="3" applyNumberFormat="1" applyFont="1" applyFill="1" applyBorder="1" applyAlignment="1">
      <alignment wrapText="1"/>
    </xf>
    <xf numFmtId="4" fontId="21" fillId="0" borderId="3" xfId="0" applyNumberFormat="1" applyFont="1" applyBorder="1" applyAlignment="1">
      <alignment horizontal="left" wrapText="1"/>
    </xf>
    <xf numFmtId="1" fontId="21" fillId="0" borderId="3" xfId="0" applyNumberFormat="1" applyFont="1" applyBorder="1" applyAlignment="1">
      <alignment horizontal="left" wrapText="1"/>
    </xf>
    <xf numFmtId="4" fontId="21" fillId="0" borderId="3" xfId="3" applyNumberFormat="1" applyFont="1" applyFill="1" applyBorder="1" applyAlignment="1">
      <alignment horizontal="left" wrapText="1"/>
    </xf>
    <xf numFmtId="3" fontId="21" fillId="0" borderId="3" xfId="3" applyNumberFormat="1" applyFont="1" applyFill="1" applyBorder="1" applyAlignment="1">
      <alignment horizontal="right" wrapText="1"/>
    </xf>
    <xf numFmtId="1" fontId="21" fillId="0" borderId="3" xfId="0" applyNumberFormat="1" applyFont="1" applyBorder="1" applyAlignment="1">
      <alignment horizontal="right"/>
    </xf>
    <xf numFmtId="3" fontId="21" fillId="0" borderId="3" xfId="0" applyNumberFormat="1" applyFont="1" applyBorder="1" applyAlignment="1">
      <alignment horizontal="right"/>
    </xf>
    <xf numFmtId="3" fontId="22" fillId="0" borderId="3" xfId="0" applyNumberFormat="1" applyFont="1" applyBorder="1" applyAlignment="1">
      <alignment horizontal="right"/>
    </xf>
    <xf numFmtId="4" fontId="21" fillId="0" borderId="3" xfId="0" applyNumberFormat="1" applyFont="1" applyBorder="1" applyAlignment="1">
      <alignment horizontal="right"/>
    </xf>
    <xf numFmtId="4" fontId="18" fillId="0" borderId="3" xfId="0" applyNumberFormat="1" applyFont="1" applyBorder="1" applyAlignment="1">
      <alignment horizontal="left"/>
    </xf>
    <xf numFmtId="0" fontId="21" fillId="0" borderId="3" xfId="0" applyFont="1" applyBorder="1"/>
    <xf numFmtId="1" fontId="21" fillId="0" borderId="3" xfId="0" applyNumberFormat="1" applyFont="1" applyBorder="1"/>
    <xf numFmtId="1" fontId="22" fillId="0" borderId="3" xfId="0" applyNumberFormat="1" applyFont="1" applyBorder="1" applyAlignment="1">
      <alignment horizontal="right"/>
    </xf>
    <xf numFmtId="1" fontId="18" fillId="0" borderId="3" xfId="0" applyNumberFormat="1" applyFont="1" applyBorder="1" applyAlignment="1">
      <alignment horizontal="right"/>
    </xf>
    <xf numFmtId="3" fontId="21" fillId="0" borderId="5" xfId="0" applyNumberFormat="1" applyFont="1" applyBorder="1" applyAlignment="1">
      <alignment wrapText="1"/>
    </xf>
    <xf numFmtId="3" fontId="17" fillId="0" borderId="3" xfId="0" applyNumberFormat="1" applyFont="1" applyBorder="1"/>
    <xf numFmtId="4" fontId="21" fillId="0" borderId="3" xfId="3" applyNumberFormat="1" applyFont="1" applyFill="1" applyBorder="1" applyAlignment="1">
      <alignment horizontal="center" vertical="top" wrapText="1"/>
    </xf>
    <xf numFmtId="0" fontId="23" fillId="0" borderId="2" xfId="0" applyFont="1" applyBorder="1" applyAlignment="1">
      <alignment wrapText="1"/>
    </xf>
    <xf numFmtId="0" fontId="24" fillId="0" borderId="2" xfId="0" applyFont="1" applyBorder="1" applyAlignment="1">
      <alignment wrapText="1"/>
    </xf>
    <xf numFmtId="1" fontId="16" fillId="0" borderId="3" xfId="0" applyNumberFormat="1" applyFont="1" applyBorder="1" applyAlignment="1">
      <alignment horizontal="left" wrapText="1"/>
    </xf>
    <xf numFmtId="3" fontId="16" fillId="0" borderId="3" xfId="3" applyNumberFormat="1" applyFont="1" applyFill="1" applyBorder="1" applyAlignment="1">
      <alignment horizontal="right" wrapText="1"/>
    </xf>
    <xf numFmtId="1" fontId="16" fillId="0" borderId="3" xfId="0" applyNumberFormat="1" applyFont="1" applyBorder="1" applyAlignment="1">
      <alignment horizontal="right"/>
    </xf>
    <xf numFmtId="3" fontId="18" fillId="0" borderId="3" xfId="0" applyNumberFormat="1" applyFont="1" applyBorder="1" applyAlignment="1">
      <alignment horizontal="right"/>
    </xf>
    <xf numFmtId="4" fontId="16" fillId="0" borderId="3" xfId="0" applyNumberFormat="1" applyFont="1" applyBorder="1" applyAlignment="1">
      <alignment horizontal="right"/>
    </xf>
    <xf numFmtId="3" fontId="16" fillId="7" borderId="3" xfId="0" applyNumberFormat="1" applyFont="1" applyFill="1" applyBorder="1" applyAlignment="1">
      <alignment horizontal="right"/>
    </xf>
    <xf numFmtId="0" fontId="16" fillId="7" borderId="3" xfId="0" applyFont="1" applyFill="1" applyBorder="1" applyAlignment="1">
      <alignment wrapText="1"/>
    </xf>
    <xf numFmtId="1" fontId="16" fillId="0" borderId="3" xfId="0" applyNumberFormat="1" applyFont="1" applyBorder="1"/>
    <xf numFmtId="3" fontId="16" fillId="0" borderId="5" xfId="0" applyNumberFormat="1" applyFont="1" applyBorder="1" applyAlignment="1">
      <alignment wrapText="1"/>
    </xf>
    <xf numFmtId="4" fontId="16" fillId="0" borderId="3" xfId="3" applyNumberFormat="1" applyFont="1" applyFill="1" applyBorder="1" applyAlignment="1">
      <alignment horizontal="center" vertical="top" wrapText="1"/>
    </xf>
    <xf numFmtId="0" fontId="0" fillId="0" borderId="2" xfId="0" quotePrefix="1" applyBorder="1" applyAlignment="1">
      <alignment wrapText="1"/>
    </xf>
    <xf numFmtId="1" fontId="16" fillId="14" borderId="3" xfId="0" applyNumberFormat="1" applyFont="1" applyFill="1" applyBorder="1" applyAlignment="1">
      <alignment horizontal="left" wrapText="1"/>
    </xf>
    <xf numFmtId="4" fontId="16" fillId="14" borderId="3" xfId="3" applyNumberFormat="1" applyFont="1" applyFill="1" applyBorder="1" applyAlignment="1">
      <alignment horizontal="left" wrapText="1"/>
    </xf>
    <xf numFmtId="4" fontId="18" fillId="14" borderId="3" xfId="0" applyNumberFormat="1" applyFont="1" applyFill="1" applyBorder="1" applyAlignment="1">
      <alignment horizontal="left" wrapText="1"/>
    </xf>
    <xf numFmtId="0" fontId="16" fillId="14" borderId="3" xfId="0" applyFont="1" applyFill="1" applyBorder="1"/>
    <xf numFmtId="3" fontId="17" fillId="14" borderId="3" xfId="0" applyNumberFormat="1" applyFont="1" applyFill="1" applyBorder="1" applyAlignment="1">
      <alignment horizontal="left"/>
    </xf>
    <xf numFmtId="0" fontId="25" fillId="14" borderId="2" xfId="0" applyFont="1" applyFill="1" applyBorder="1" applyAlignment="1">
      <alignment wrapText="1"/>
    </xf>
    <xf numFmtId="0" fontId="25" fillId="0" borderId="2" xfId="0" applyFont="1" applyBorder="1" applyAlignment="1">
      <alignment wrapText="1"/>
    </xf>
    <xf numFmtId="1" fontId="16" fillId="14" borderId="3" xfId="0" applyNumberFormat="1" applyFont="1" applyFill="1" applyBorder="1"/>
    <xf numFmtId="4" fontId="16" fillId="0" borderId="5" xfId="0" applyNumberFormat="1" applyFont="1" applyBorder="1" applyAlignment="1">
      <alignment horizontal="left" wrapText="1"/>
    </xf>
    <xf numFmtId="1" fontId="6" fillId="14" borderId="3" xfId="0" applyNumberFormat="1" applyFont="1" applyFill="1" applyBorder="1" applyAlignment="1">
      <alignment horizontal="center" vertical="center" wrapText="1"/>
    </xf>
    <xf numFmtId="1" fontId="16" fillId="14" borderId="3" xfId="3" applyNumberFormat="1" applyFont="1" applyFill="1" applyBorder="1" applyAlignment="1">
      <alignment horizontal="right" wrapText="1"/>
    </xf>
    <xf numFmtId="3" fontId="18" fillId="14" borderId="3" xfId="0" applyNumberFormat="1" applyFont="1" applyFill="1" applyBorder="1"/>
    <xf numFmtId="3" fontId="17" fillId="14" borderId="3" xfId="3" applyNumberFormat="1" applyFont="1" applyFill="1" applyBorder="1" applyAlignment="1">
      <alignment wrapText="1"/>
    </xf>
    <xf numFmtId="4" fontId="17" fillId="14" borderId="3" xfId="3" applyNumberFormat="1" applyFont="1" applyFill="1" applyBorder="1" applyAlignment="1">
      <alignment wrapText="1"/>
    </xf>
    <xf numFmtId="1" fontId="6" fillId="0" borderId="3" xfId="0" applyNumberFormat="1" applyFont="1" applyBorder="1" applyAlignment="1">
      <alignment horizontal="center" vertical="center" wrapText="1"/>
    </xf>
    <xf numFmtId="3" fontId="18" fillId="0" borderId="3" xfId="0" applyNumberFormat="1" applyFont="1" applyBorder="1"/>
    <xf numFmtId="0" fontId="26" fillId="0" borderId="2" xfId="0" applyFont="1" applyBorder="1" applyAlignment="1">
      <alignment wrapText="1"/>
    </xf>
    <xf numFmtId="0" fontId="27" fillId="0" borderId="2" xfId="0" applyFont="1" applyBorder="1" applyAlignment="1">
      <alignment wrapText="1"/>
    </xf>
    <xf numFmtId="4" fontId="21" fillId="0" borderId="3" xfId="3" applyNumberFormat="1" applyFont="1" applyFill="1" applyBorder="1" applyAlignment="1">
      <alignment wrapText="1"/>
    </xf>
    <xf numFmtId="4" fontId="21" fillId="0" borderId="3" xfId="0" applyNumberFormat="1" applyFont="1" applyBorder="1" applyAlignment="1">
      <alignment wrapText="1"/>
    </xf>
    <xf numFmtId="1" fontId="28" fillId="0" borderId="3" xfId="0" applyNumberFormat="1" applyFont="1" applyBorder="1" applyAlignment="1">
      <alignment horizontal="center" vertical="center" wrapText="1"/>
    </xf>
    <xf numFmtId="1" fontId="21" fillId="0" borderId="3" xfId="0" applyNumberFormat="1" applyFont="1" applyBorder="1" applyAlignment="1">
      <alignment wrapText="1"/>
    </xf>
    <xf numFmtId="1" fontId="21" fillId="0" borderId="3" xfId="3" applyNumberFormat="1" applyFont="1" applyFill="1" applyBorder="1" applyAlignment="1">
      <alignment horizontal="right" wrapText="1"/>
    </xf>
    <xf numFmtId="3" fontId="22" fillId="0" borderId="3" xfId="0" applyNumberFormat="1" applyFont="1" applyBorder="1"/>
    <xf numFmtId="4" fontId="22" fillId="0" borderId="3" xfId="0" applyNumberFormat="1" applyFont="1" applyBorder="1" applyAlignment="1">
      <alignment horizontal="right"/>
    </xf>
    <xf numFmtId="4" fontId="22" fillId="0" borderId="3" xfId="0" applyNumberFormat="1" applyFont="1" applyBorder="1" applyAlignment="1">
      <alignment horizontal="left"/>
    </xf>
    <xf numFmtId="4" fontId="29" fillId="0" borderId="3" xfId="3" applyNumberFormat="1" applyFont="1" applyFill="1" applyBorder="1" applyAlignment="1">
      <alignment wrapText="1"/>
    </xf>
    <xf numFmtId="1" fontId="16" fillId="0" borderId="3" xfId="3" applyNumberFormat="1" applyFont="1" applyFill="1" applyBorder="1" applyAlignment="1">
      <alignment horizontal="right" wrapText="1"/>
    </xf>
    <xf numFmtId="4" fontId="18" fillId="0" borderId="3" xfId="0" applyNumberFormat="1" applyFont="1" applyBorder="1" applyAlignment="1">
      <alignment horizontal="right"/>
    </xf>
    <xf numFmtId="4" fontId="17" fillId="0" borderId="3" xfId="3" applyNumberFormat="1" applyFont="1" applyFill="1" applyBorder="1" applyAlignment="1">
      <alignment wrapText="1"/>
    </xf>
    <xf numFmtId="0" fontId="30" fillId="14" borderId="3" xfId="0" applyFont="1" applyFill="1" applyBorder="1" applyAlignment="1">
      <alignment vertical="center" wrapText="1"/>
    </xf>
    <xf numFmtId="0" fontId="31" fillId="14" borderId="2" xfId="0" applyFont="1" applyFill="1" applyBorder="1" applyAlignment="1">
      <alignment wrapText="1"/>
    </xf>
    <xf numFmtId="0" fontId="32" fillId="0" borderId="2" xfId="0" applyFont="1" applyBorder="1" applyAlignment="1">
      <alignment wrapText="1"/>
    </xf>
    <xf numFmtId="3" fontId="17" fillId="0" borderId="3" xfId="3" applyNumberFormat="1" applyFont="1" applyFill="1" applyBorder="1" applyAlignment="1">
      <alignment wrapText="1"/>
    </xf>
    <xf numFmtId="1" fontId="16" fillId="14" borderId="3" xfId="2" applyNumberFormat="1" applyFont="1" applyFill="1" applyBorder="1" applyAlignment="1">
      <alignment horizontal="right"/>
    </xf>
    <xf numFmtId="0" fontId="18" fillId="0" borderId="3" xfId="0" applyFont="1" applyBorder="1" applyAlignment="1">
      <alignment wrapText="1"/>
    </xf>
    <xf numFmtId="1" fontId="16" fillId="0" borderId="3" xfId="2" applyNumberFormat="1" applyFont="1" applyFill="1" applyBorder="1" applyAlignment="1">
      <alignment horizontal="right"/>
    </xf>
    <xf numFmtId="4" fontId="16" fillId="14" borderId="3" xfId="3" applyNumberFormat="1" applyFont="1" applyFill="1" applyBorder="1" applyAlignment="1"/>
    <xf numFmtId="1" fontId="16" fillId="14" borderId="3" xfId="3" applyNumberFormat="1" applyFont="1" applyFill="1" applyBorder="1" applyAlignment="1">
      <alignment horizontal="right"/>
    </xf>
    <xf numFmtId="4" fontId="17" fillId="14" borderId="3" xfId="3" applyNumberFormat="1" applyFont="1" applyFill="1" applyBorder="1" applyAlignment="1"/>
    <xf numFmtId="4" fontId="16" fillId="14" borderId="3" xfId="3" applyNumberFormat="1" applyFont="1" applyFill="1" applyBorder="1" applyAlignment="1">
      <alignment horizontal="center" vertical="top"/>
    </xf>
    <xf numFmtId="2" fontId="16" fillId="15" borderId="5" xfId="3" applyNumberFormat="1" applyFont="1" applyFill="1" applyBorder="1" applyAlignment="1">
      <alignment wrapText="1"/>
    </xf>
    <xf numFmtId="0" fontId="16" fillId="0" borderId="5" xfId="0" applyFont="1" applyBorder="1" applyAlignment="1">
      <alignment wrapText="1"/>
    </xf>
    <xf numFmtId="0" fontId="16" fillId="0" borderId="5" xfId="0" applyFont="1" applyBorder="1" applyAlignment="1">
      <alignment horizontal="left" wrapText="1"/>
    </xf>
    <xf numFmtId="1" fontId="16" fillId="0" borderId="5" xfId="0" applyNumberFormat="1" applyFont="1" applyBorder="1" applyAlignment="1">
      <alignment wrapText="1"/>
    </xf>
    <xf numFmtId="0" fontId="16" fillId="0" borderId="5" xfId="3" applyFont="1" applyFill="1" applyBorder="1" applyAlignment="1">
      <alignment wrapText="1"/>
    </xf>
    <xf numFmtId="3" fontId="16" fillId="0" borderId="5" xfId="3" applyNumberFormat="1" applyFont="1" applyFill="1" applyBorder="1" applyAlignment="1">
      <alignment horizontal="right" wrapText="1"/>
    </xf>
    <xf numFmtId="1" fontId="16" fillId="0" borderId="5" xfId="0" applyNumberFormat="1" applyFont="1" applyBorder="1" applyAlignment="1">
      <alignment horizontal="right"/>
    </xf>
    <xf numFmtId="3" fontId="16" fillId="0" borderId="5" xfId="0" applyNumberFormat="1" applyFont="1" applyBorder="1" applyAlignment="1">
      <alignment horizontal="right"/>
    </xf>
    <xf numFmtId="3" fontId="18" fillId="0" borderId="5" xfId="0" applyNumberFormat="1" applyFont="1" applyBorder="1" applyAlignment="1">
      <alignment horizontal="right"/>
    </xf>
    <xf numFmtId="4" fontId="18" fillId="0" borderId="5" xfId="0" applyNumberFormat="1" applyFont="1" applyBorder="1" applyAlignment="1">
      <alignment horizontal="right"/>
    </xf>
    <xf numFmtId="4" fontId="18" fillId="0" borderId="5" xfId="0" applyNumberFormat="1" applyFont="1" applyBorder="1" applyAlignment="1">
      <alignment horizontal="left"/>
    </xf>
    <xf numFmtId="1" fontId="16" fillId="0" borderId="0" xfId="0" applyNumberFormat="1" applyFont="1"/>
    <xf numFmtId="1" fontId="18" fillId="0" borderId="5" xfId="0" applyNumberFormat="1" applyFont="1" applyBorder="1" applyAlignment="1">
      <alignment horizontal="right"/>
    </xf>
    <xf numFmtId="3" fontId="17" fillId="0" borderId="5" xfId="0" applyNumberFormat="1" applyFont="1" applyBorder="1"/>
    <xf numFmtId="4" fontId="16" fillId="0" borderId="5" xfId="3" applyNumberFormat="1" applyFont="1" applyFill="1" applyBorder="1" applyAlignment="1">
      <alignment horizontal="center" vertical="center" wrapText="1"/>
    </xf>
    <xf numFmtId="0" fontId="31" fillId="0" borderId="2" xfId="0" applyFont="1" applyBorder="1" applyAlignment="1">
      <alignment wrapText="1"/>
    </xf>
    <xf numFmtId="0" fontId="16" fillId="14" borderId="0" xfId="0" applyFont="1" applyFill="1"/>
    <xf numFmtId="1" fontId="16" fillId="0" borderId="5" xfId="0" applyNumberFormat="1" applyFont="1" applyBorder="1"/>
    <xf numFmtId="2" fontId="16" fillId="15" borderId="3" xfId="3" applyNumberFormat="1" applyFont="1" applyFill="1" applyBorder="1" applyAlignment="1">
      <alignment wrapText="1"/>
    </xf>
    <xf numFmtId="0" fontId="16" fillId="0" borderId="3" xfId="0" applyFont="1" applyBorder="1" applyAlignment="1">
      <alignment wrapText="1"/>
    </xf>
    <xf numFmtId="0" fontId="16" fillId="0" borderId="3" xfId="0" applyFont="1" applyBorder="1" applyAlignment="1">
      <alignment horizontal="left" wrapText="1"/>
    </xf>
    <xf numFmtId="0" fontId="16" fillId="0" borderId="3" xfId="3" applyFont="1" applyFill="1" applyBorder="1" applyAlignment="1">
      <alignment wrapText="1"/>
    </xf>
    <xf numFmtId="4" fontId="16" fillId="0" borderId="3" xfId="3" applyNumberFormat="1" applyFont="1" applyFill="1" applyBorder="1" applyAlignment="1">
      <alignment horizontal="center" vertical="center" wrapText="1"/>
    </xf>
    <xf numFmtId="0" fontId="33" fillId="0" borderId="2" xfId="0" applyFont="1" applyBorder="1" applyAlignment="1">
      <alignment wrapText="1"/>
    </xf>
    <xf numFmtId="2" fontId="16" fillId="13" borderId="3" xfId="3" applyNumberFormat="1" applyFont="1" applyFill="1" applyBorder="1" applyAlignment="1">
      <alignment wrapText="1"/>
    </xf>
    <xf numFmtId="2" fontId="16" fillId="0" borderId="3" xfId="3" applyNumberFormat="1" applyFont="1" applyFill="1" applyBorder="1" applyAlignment="1">
      <alignment wrapText="1"/>
    </xf>
    <xf numFmtId="4" fontId="16" fillId="14" borderId="3" xfId="3" applyNumberFormat="1" applyFont="1" applyFill="1" applyBorder="1" applyAlignment="1">
      <alignment horizontal="center" vertical="center" wrapText="1"/>
    </xf>
    <xf numFmtId="0" fontId="18" fillId="14" borderId="3" xfId="0" applyFont="1" applyFill="1" applyBorder="1" applyAlignment="1">
      <alignment horizontal="left" wrapText="1"/>
    </xf>
    <xf numFmtId="0" fontId="16" fillId="14" borderId="3" xfId="3" applyFont="1" applyFill="1" applyBorder="1" applyAlignment="1">
      <alignment wrapText="1"/>
    </xf>
    <xf numFmtId="0" fontId="18" fillId="0" borderId="2" xfId="0" applyFont="1" applyBorder="1" applyAlignment="1">
      <alignment wrapText="1"/>
    </xf>
    <xf numFmtId="2" fontId="21" fillId="13" borderId="3" xfId="3" applyNumberFormat="1" applyFont="1" applyFill="1" applyBorder="1" applyAlignment="1">
      <alignment wrapText="1"/>
    </xf>
    <xf numFmtId="2" fontId="21" fillId="0" borderId="3" xfId="3" applyNumberFormat="1" applyFont="1" applyFill="1" applyBorder="1" applyAlignment="1">
      <alignment wrapText="1"/>
    </xf>
    <xf numFmtId="0" fontId="21" fillId="0" borderId="3" xfId="0" applyFont="1" applyBorder="1" applyAlignment="1">
      <alignment wrapText="1"/>
    </xf>
    <xf numFmtId="0" fontId="21" fillId="0" borderId="3" xfId="0" applyFont="1" applyBorder="1" applyAlignment="1">
      <alignment horizontal="left" wrapText="1"/>
    </xf>
    <xf numFmtId="0" fontId="21" fillId="0" borderId="3" xfId="3" applyFont="1" applyFill="1" applyBorder="1" applyAlignment="1">
      <alignment wrapText="1"/>
    </xf>
    <xf numFmtId="3" fontId="29" fillId="0" borderId="3" xfId="0" applyNumberFormat="1" applyFont="1" applyBorder="1"/>
    <xf numFmtId="4" fontId="21" fillId="0" borderId="3" xfId="3" applyNumberFormat="1" applyFont="1" applyFill="1" applyBorder="1" applyAlignment="1">
      <alignment horizontal="center" vertical="center" wrapText="1"/>
    </xf>
    <xf numFmtId="0" fontId="34" fillId="0" borderId="2" xfId="0" applyFont="1" applyBorder="1" applyAlignment="1">
      <alignment wrapText="1"/>
    </xf>
    <xf numFmtId="0" fontId="22" fillId="0" borderId="2" xfId="0" applyFont="1" applyBorder="1" applyAlignment="1">
      <alignment wrapText="1"/>
    </xf>
    <xf numFmtId="0" fontId="16" fillId="14" borderId="3" xfId="0" applyFont="1" applyFill="1" applyBorder="1" applyAlignment="1">
      <alignment horizontal="left" wrapText="1"/>
    </xf>
    <xf numFmtId="4" fontId="16" fillId="14" borderId="7" xfId="0" applyNumberFormat="1" applyFont="1" applyFill="1" applyBorder="1" applyAlignment="1">
      <alignment horizontal="left" wrapText="1"/>
    </xf>
    <xf numFmtId="4" fontId="16" fillId="15" borderId="3" xfId="3" applyNumberFormat="1" applyFont="1" applyFill="1" applyBorder="1" applyAlignment="1">
      <alignment wrapText="1"/>
    </xf>
    <xf numFmtId="4" fontId="21" fillId="14" borderId="3" xfId="0" applyNumberFormat="1" applyFont="1" applyFill="1" applyBorder="1" applyAlignment="1">
      <alignment wrapText="1"/>
    </xf>
    <xf numFmtId="4" fontId="21" fillId="14" borderId="3" xfId="0" applyNumberFormat="1" applyFont="1" applyFill="1" applyBorder="1" applyAlignment="1">
      <alignment horizontal="left" wrapText="1"/>
    </xf>
    <xf numFmtId="1" fontId="21" fillId="14" borderId="3" xfId="0" applyNumberFormat="1" applyFont="1" applyFill="1" applyBorder="1" applyAlignment="1">
      <alignment wrapText="1"/>
    </xf>
    <xf numFmtId="4" fontId="21" fillId="14" borderId="3" xfId="3" applyNumberFormat="1" applyFont="1" applyFill="1" applyBorder="1" applyAlignment="1">
      <alignment wrapText="1"/>
    </xf>
    <xf numFmtId="3" fontId="21" fillId="14" borderId="3" xfId="3" applyNumberFormat="1" applyFont="1" applyFill="1" applyBorder="1" applyAlignment="1">
      <alignment horizontal="right" wrapText="1"/>
    </xf>
    <xf numFmtId="1" fontId="21" fillId="14" borderId="3" xfId="0" applyNumberFormat="1" applyFont="1" applyFill="1" applyBorder="1" applyAlignment="1">
      <alignment horizontal="right"/>
    </xf>
    <xf numFmtId="3" fontId="21" fillId="14" borderId="3" xfId="0" applyNumberFormat="1" applyFont="1" applyFill="1" applyBorder="1" applyAlignment="1">
      <alignment horizontal="right"/>
    </xf>
    <xf numFmtId="3" fontId="22" fillId="14" borderId="3" xfId="0" applyNumberFormat="1" applyFont="1" applyFill="1" applyBorder="1" applyAlignment="1">
      <alignment horizontal="right"/>
    </xf>
    <xf numFmtId="4" fontId="22" fillId="14" borderId="3" xfId="0" applyNumberFormat="1" applyFont="1" applyFill="1" applyBorder="1" applyAlignment="1">
      <alignment horizontal="right"/>
    </xf>
    <xf numFmtId="4" fontId="21" fillId="14" borderId="3" xfId="0" applyNumberFormat="1" applyFont="1" applyFill="1" applyBorder="1" applyAlignment="1">
      <alignment horizontal="right"/>
    </xf>
    <xf numFmtId="4" fontId="22" fillId="14" borderId="3" xfId="0" applyNumberFormat="1" applyFont="1" applyFill="1" applyBorder="1"/>
    <xf numFmtId="1" fontId="21" fillId="14" borderId="3" xfId="0" applyNumberFormat="1" applyFont="1" applyFill="1" applyBorder="1" applyAlignment="1">
      <alignment horizontal="left"/>
    </xf>
    <xf numFmtId="1" fontId="22" fillId="14" borderId="3" xfId="0" applyNumberFormat="1" applyFont="1" applyFill="1" applyBorder="1" applyAlignment="1">
      <alignment horizontal="right"/>
    </xf>
    <xf numFmtId="3" fontId="21" fillId="14" borderId="5" xfId="0" applyNumberFormat="1" applyFont="1" applyFill="1" applyBorder="1" applyAlignment="1">
      <alignment wrapText="1"/>
    </xf>
    <xf numFmtId="4" fontId="17" fillId="14" borderId="3" xfId="0" applyNumberFormat="1" applyFont="1" applyFill="1" applyBorder="1"/>
    <xf numFmtId="0" fontId="25" fillId="0" borderId="3" xfId="0" applyFont="1" applyBorder="1" applyAlignment="1">
      <alignment wrapText="1"/>
    </xf>
    <xf numFmtId="0" fontId="35" fillId="0" borderId="3" xfId="0" applyFont="1" applyBorder="1" applyAlignment="1">
      <alignment wrapText="1"/>
    </xf>
    <xf numFmtId="0" fontId="18" fillId="13" borderId="3" xfId="0" applyFont="1" applyFill="1" applyBorder="1" applyAlignment="1">
      <alignment wrapText="1"/>
    </xf>
    <xf numFmtId="3" fontId="16" fillId="14" borderId="5" xfId="0" applyNumberFormat="1" applyFont="1" applyFill="1" applyBorder="1" applyAlignment="1">
      <alignment horizontal="right"/>
    </xf>
    <xf numFmtId="1" fontId="18" fillId="14" borderId="3" xfId="0" applyNumberFormat="1" applyFont="1" applyFill="1" applyBorder="1" applyAlignment="1">
      <alignment wrapText="1"/>
    </xf>
    <xf numFmtId="0" fontId="18" fillId="14" borderId="3" xfId="0" applyFont="1" applyFill="1" applyBorder="1" applyAlignment="1">
      <alignment horizontal="right" wrapText="1"/>
    </xf>
    <xf numFmtId="3" fontId="18" fillId="14" borderId="3" xfId="0" applyNumberFormat="1" applyFont="1" applyFill="1" applyBorder="1" applyAlignment="1">
      <alignment horizontal="right" wrapText="1"/>
    </xf>
    <xf numFmtId="4" fontId="18" fillId="14" borderId="3" xfId="0" applyNumberFormat="1" applyFont="1" applyFill="1" applyBorder="1" applyAlignment="1">
      <alignment horizontal="right" wrapText="1"/>
    </xf>
    <xf numFmtId="0" fontId="18" fillId="14" borderId="3" xfId="0" applyFont="1" applyFill="1" applyBorder="1"/>
    <xf numFmtId="0" fontId="18" fillId="14" borderId="3" xfId="0" applyFont="1" applyFill="1" applyBorder="1" applyAlignment="1">
      <alignment horizontal="right"/>
    </xf>
    <xf numFmtId="0" fontId="18" fillId="0" borderId="3" xfId="0" applyFont="1" applyBorder="1" applyAlignment="1">
      <alignment horizontal="left" wrapText="1"/>
    </xf>
    <xf numFmtId="0" fontId="18" fillId="0" borderId="3" xfId="0" applyFont="1" applyBorder="1" applyAlignment="1">
      <alignment horizontal="right" wrapText="1"/>
    </xf>
    <xf numFmtId="0" fontId="22" fillId="15" borderId="3" xfId="0" applyFont="1" applyFill="1" applyBorder="1" applyAlignment="1">
      <alignment wrapText="1"/>
    </xf>
    <xf numFmtId="0" fontId="36" fillId="0" borderId="3" xfId="0" applyFont="1" applyBorder="1" applyAlignment="1">
      <alignment wrapText="1"/>
    </xf>
    <xf numFmtId="0" fontId="22" fillId="0" borderId="3" xfId="0" applyFont="1" applyBorder="1" applyAlignment="1">
      <alignment wrapText="1"/>
    </xf>
    <xf numFmtId="0" fontId="22" fillId="0" borderId="3" xfId="0" applyFont="1" applyBorder="1" applyAlignment="1">
      <alignment horizontal="left" wrapText="1"/>
    </xf>
    <xf numFmtId="1" fontId="22" fillId="0" borderId="3" xfId="0" applyNumberFormat="1" applyFont="1" applyBorder="1" applyAlignment="1">
      <alignment wrapText="1"/>
    </xf>
    <xf numFmtId="0" fontId="22" fillId="0" borderId="3" xfId="0" applyFont="1" applyBorder="1" applyAlignment="1">
      <alignment horizontal="right" wrapText="1"/>
    </xf>
    <xf numFmtId="3" fontId="22" fillId="0" borderId="3" xfId="0" applyNumberFormat="1" applyFont="1" applyBorder="1" applyAlignment="1">
      <alignment horizontal="right" wrapText="1"/>
    </xf>
    <xf numFmtId="4" fontId="22" fillId="0" borderId="3" xfId="0" applyNumberFormat="1" applyFont="1" applyBorder="1" applyAlignment="1">
      <alignment horizontal="right" wrapText="1"/>
    </xf>
    <xf numFmtId="0" fontId="22" fillId="0" borderId="3" xfId="0" applyFont="1" applyBorder="1" applyAlignment="1">
      <alignment horizontal="right"/>
    </xf>
    <xf numFmtId="4" fontId="18" fillId="0" borderId="3" xfId="0" applyNumberFormat="1" applyFont="1" applyBorder="1" applyAlignment="1">
      <alignment horizontal="left" wrapText="1"/>
    </xf>
    <xf numFmtId="0" fontId="0" fillId="0" borderId="3" xfId="0" applyBorder="1"/>
    <xf numFmtId="3" fontId="0" fillId="0" borderId="3" xfId="0" applyNumberFormat="1" applyBorder="1"/>
    <xf numFmtId="0" fontId="25" fillId="14" borderId="0" xfId="0" applyFont="1" applyFill="1"/>
    <xf numFmtId="4" fontId="16" fillId="0" borderId="3" xfId="0" applyNumberFormat="1" applyFont="1" applyBorder="1" applyAlignment="1">
      <alignment horizontal="left"/>
    </xf>
    <xf numFmtId="0" fontId="25" fillId="14" borderId="3" xfId="0" applyFont="1" applyFill="1" applyBorder="1"/>
    <xf numFmtId="0" fontId="30" fillId="14" borderId="3" xfId="0" applyFont="1" applyFill="1" applyBorder="1"/>
    <xf numFmtId="1" fontId="18" fillId="14" borderId="8" xfId="0" applyNumberFormat="1" applyFont="1" applyFill="1" applyBorder="1" applyAlignment="1">
      <alignment horizontal="right"/>
    </xf>
    <xf numFmtId="1" fontId="16" fillId="14" borderId="8" xfId="0" applyNumberFormat="1" applyFont="1" applyFill="1" applyBorder="1" applyAlignment="1">
      <alignment horizontal="right"/>
    </xf>
    <xf numFmtId="0" fontId="18" fillId="14" borderId="9" xfId="0" applyFont="1" applyFill="1" applyBorder="1"/>
    <xf numFmtId="0" fontId="16" fillId="0" borderId="3" xfId="0" applyFont="1" applyBorder="1"/>
    <xf numFmtId="1" fontId="21" fillId="14" borderId="3" xfId="0" applyNumberFormat="1" applyFont="1" applyFill="1" applyBorder="1"/>
    <xf numFmtId="4" fontId="21" fillId="14" borderId="3" xfId="3" applyNumberFormat="1" applyFont="1" applyFill="1" applyBorder="1" applyAlignment="1">
      <alignment horizontal="center" vertical="center" wrapText="1"/>
    </xf>
    <xf numFmtId="0" fontId="34" fillId="14" borderId="2" xfId="0" applyFont="1" applyFill="1" applyBorder="1" applyAlignment="1">
      <alignment wrapText="1"/>
    </xf>
    <xf numFmtId="0" fontId="37" fillId="0" borderId="2" xfId="0" applyFont="1" applyBorder="1" applyAlignment="1">
      <alignment wrapText="1"/>
    </xf>
    <xf numFmtId="0" fontId="36" fillId="14" borderId="3" xfId="0" applyFont="1" applyFill="1" applyBorder="1" applyAlignment="1">
      <alignment wrapText="1"/>
    </xf>
    <xf numFmtId="1" fontId="21" fillId="0" borderId="0" xfId="0" applyNumberFormat="1" applyFont="1"/>
    <xf numFmtId="1" fontId="16" fillId="0" borderId="0" xfId="0" applyNumberFormat="1" applyFont="1" applyAlignment="1">
      <alignment wrapText="1"/>
    </xf>
    <xf numFmtId="0" fontId="18" fillId="0" borderId="3" xfId="0" applyFont="1" applyBorder="1"/>
    <xf numFmtId="0" fontId="35" fillId="0" borderId="2" xfId="0" applyFont="1" applyBorder="1" applyAlignment="1">
      <alignment wrapText="1"/>
    </xf>
    <xf numFmtId="4" fontId="18" fillId="0" borderId="3" xfId="0" applyNumberFormat="1" applyFont="1" applyBorder="1" applyAlignment="1">
      <alignment vertical="top"/>
    </xf>
    <xf numFmtId="0" fontId="32" fillId="14" borderId="0" xfId="0" applyFont="1" applyFill="1"/>
    <xf numFmtId="0" fontId="1" fillId="0" borderId="3" xfId="0" applyFont="1" applyBorder="1" applyAlignment="1">
      <alignment wrapText="1"/>
    </xf>
    <xf numFmtId="4" fontId="16" fillId="16" borderId="3" xfId="3" applyNumberFormat="1" applyFont="1" applyFill="1" applyBorder="1" applyAlignment="1">
      <alignment wrapText="1"/>
    </xf>
    <xf numFmtId="4" fontId="21" fillId="0" borderId="3" xfId="0" applyNumberFormat="1" applyFont="1" applyBorder="1" applyAlignment="1">
      <alignment horizontal="left"/>
    </xf>
    <xf numFmtId="0" fontId="38" fillId="0" borderId="2" xfId="0" applyFont="1" applyBorder="1" applyAlignment="1">
      <alignment wrapText="1"/>
    </xf>
    <xf numFmtId="4" fontId="16" fillId="13" borderId="10" xfId="3" applyNumberFormat="1" applyFont="1" applyFill="1" applyBorder="1" applyAlignment="1">
      <alignment wrapText="1"/>
    </xf>
    <xf numFmtId="4" fontId="16" fillId="0" borderId="8" xfId="3" applyNumberFormat="1" applyFont="1" applyFill="1" applyBorder="1" applyAlignment="1">
      <alignment wrapText="1"/>
    </xf>
    <xf numFmtId="4" fontId="16" fillId="15" borderId="10" xfId="3" applyNumberFormat="1" applyFont="1" applyFill="1" applyBorder="1" applyAlignment="1">
      <alignment wrapText="1"/>
    </xf>
    <xf numFmtId="4" fontId="6" fillId="0" borderId="3" xfId="0" applyNumberFormat="1" applyFont="1" applyBorder="1" applyAlignment="1">
      <alignment wrapText="1"/>
    </xf>
    <xf numFmtId="4" fontId="16" fillId="15" borderId="8" xfId="3" applyNumberFormat="1" applyFont="1" applyFill="1" applyBorder="1" applyAlignment="1">
      <alignment wrapText="1"/>
    </xf>
    <xf numFmtId="4" fontId="39" fillId="0" borderId="3" xfId="0" applyNumberFormat="1" applyFont="1" applyBorder="1" applyAlignment="1">
      <alignment wrapText="1"/>
    </xf>
    <xf numFmtId="3" fontId="39" fillId="0" borderId="3" xfId="0" applyNumberFormat="1" applyFont="1" applyBorder="1" applyAlignment="1">
      <alignment horizontal="left" wrapText="1"/>
    </xf>
    <xf numFmtId="4" fontId="39" fillId="0" borderId="3" xfId="0" applyNumberFormat="1" applyFont="1" applyBorder="1" applyAlignment="1">
      <alignment horizontal="left" wrapText="1"/>
    </xf>
    <xf numFmtId="4" fontId="17" fillId="0" borderId="3" xfId="0" applyNumberFormat="1" applyFont="1" applyBorder="1"/>
    <xf numFmtId="0" fontId="32" fillId="0" borderId="0" xfId="0" applyFont="1"/>
    <xf numFmtId="1" fontId="16" fillId="0" borderId="3" xfId="0" applyNumberFormat="1" applyFont="1" applyBorder="1" applyAlignment="1">
      <alignment horizontal="right" wrapText="1"/>
    </xf>
    <xf numFmtId="3" fontId="16" fillId="0" borderId="3" xfId="0" applyNumberFormat="1" applyFont="1" applyBorder="1" applyAlignment="1">
      <alignment horizontal="left" wrapText="1"/>
    </xf>
    <xf numFmtId="1" fontId="39" fillId="0" borderId="3" xfId="0" applyNumberFormat="1" applyFont="1" applyBorder="1" applyAlignment="1">
      <alignment horizontal="left" wrapText="1"/>
    </xf>
    <xf numFmtId="1" fontId="31" fillId="0" borderId="3" xfId="0" applyNumberFormat="1" applyFont="1" applyBorder="1" applyAlignment="1">
      <alignment horizontal="left" wrapText="1"/>
    </xf>
    <xf numFmtId="1" fontId="16" fillId="0" borderId="3" xfId="0" applyNumberFormat="1" applyFont="1" applyBorder="1" applyAlignment="1">
      <alignment horizontal="left"/>
    </xf>
    <xf numFmtId="1" fontId="16" fillId="0" borderId="3" xfId="0" applyNumberFormat="1" applyFont="1" applyBorder="1" applyAlignment="1">
      <alignment horizontal="left" vertical="top" wrapText="1"/>
    </xf>
    <xf numFmtId="3" fontId="38" fillId="0" borderId="3" xfId="0" applyNumberFormat="1" applyFont="1" applyBorder="1"/>
    <xf numFmtId="3" fontId="31" fillId="0" borderId="3" xfId="0" applyNumberFormat="1" applyFont="1" applyBorder="1"/>
    <xf numFmtId="1" fontId="16" fillId="0" borderId="3" xfId="0" applyNumberFormat="1" applyFont="1" applyBorder="1" applyAlignment="1">
      <alignment horizontal="center" vertical="center" wrapText="1"/>
    </xf>
    <xf numFmtId="1" fontId="40" fillId="0" borderId="3" xfId="0" applyNumberFormat="1" applyFont="1" applyBorder="1" applyAlignment="1">
      <alignment wrapText="1"/>
    </xf>
    <xf numFmtId="4" fontId="40" fillId="0" borderId="3" xfId="0" applyNumberFormat="1" applyFont="1" applyBorder="1" applyAlignment="1">
      <alignment horizontal="left" wrapText="1"/>
    </xf>
    <xf numFmtId="1" fontId="6" fillId="0" borderId="3" xfId="0" applyNumberFormat="1" applyFont="1" applyBorder="1" applyAlignment="1">
      <alignment horizontal="right"/>
    </xf>
    <xf numFmtId="0" fontId="18" fillId="14" borderId="0" xfId="0" applyFont="1" applyFill="1"/>
    <xf numFmtId="4" fontId="16" fillId="0" borderId="3" xfId="0" applyNumberFormat="1" applyFont="1" applyBorder="1" applyAlignment="1">
      <alignment vertical="top"/>
    </xf>
    <xf numFmtId="1" fontId="39" fillId="0" borderId="3" xfId="0" applyNumberFormat="1" applyFont="1" applyBorder="1" applyAlignment="1">
      <alignment wrapText="1"/>
    </xf>
    <xf numFmtId="4" fontId="16" fillId="13" borderId="8" xfId="3" applyNumberFormat="1" applyFont="1" applyFill="1" applyBorder="1" applyAlignment="1">
      <alignment wrapText="1"/>
    </xf>
    <xf numFmtId="0" fontId="39" fillId="14" borderId="2" xfId="0" applyFont="1" applyFill="1" applyBorder="1" applyAlignment="1">
      <alignment wrapText="1"/>
    </xf>
    <xf numFmtId="0" fontId="6" fillId="0" borderId="2" xfId="0" applyFont="1" applyBorder="1" applyAlignment="1">
      <alignment wrapText="1"/>
    </xf>
    <xf numFmtId="4" fontId="21" fillId="13" borderId="10" xfId="3" applyNumberFormat="1" applyFont="1" applyFill="1" applyBorder="1" applyAlignment="1">
      <alignment wrapText="1"/>
    </xf>
    <xf numFmtId="4" fontId="21" fillId="0" borderId="8" xfId="3" applyNumberFormat="1" applyFont="1" applyFill="1" applyBorder="1" applyAlignment="1">
      <alignment wrapText="1"/>
    </xf>
    <xf numFmtId="4" fontId="21" fillId="14" borderId="3" xfId="3" applyNumberFormat="1" applyFont="1" applyFill="1" applyBorder="1" applyAlignment="1">
      <alignment horizontal="center" vertical="top" wrapText="1"/>
    </xf>
    <xf numFmtId="4" fontId="22" fillId="0" borderId="3" xfId="0" applyNumberFormat="1" applyFont="1" applyBorder="1" applyAlignment="1">
      <alignment horizontal="left" wrapText="1"/>
    </xf>
    <xf numFmtId="0" fontId="14" fillId="0" borderId="3" xfId="0" applyFont="1" applyBorder="1"/>
    <xf numFmtId="3" fontId="14" fillId="0" borderId="3" xfId="0" applyNumberFormat="1" applyFont="1" applyBorder="1"/>
    <xf numFmtId="0" fontId="42" fillId="0" borderId="3" xfId="4" applyFont="1" applyBorder="1" applyAlignment="1">
      <alignment horizontal="left" wrapText="1"/>
    </xf>
    <xf numFmtId="4" fontId="22" fillId="13" borderId="3" xfId="3" applyNumberFormat="1" applyFont="1" applyFill="1" applyBorder="1" applyAlignment="1">
      <alignment wrapText="1"/>
    </xf>
    <xf numFmtId="4" fontId="22" fillId="0" borderId="3" xfId="3" applyNumberFormat="1" applyFont="1" applyFill="1" applyBorder="1" applyAlignment="1">
      <alignment wrapText="1"/>
    </xf>
    <xf numFmtId="4" fontId="22" fillId="0" borderId="3" xfId="0" applyNumberFormat="1" applyFont="1" applyBorder="1" applyAlignment="1">
      <alignment wrapText="1"/>
    </xf>
    <xf numFmtId="0" fontId="0" fillId="14" borderId="2" xfId="0" applyFill="1" applyBorder="1" applyAlignment="1">
      <alignment wrapText="1"/>
    </xf>
    <xf numFmtId="1" fontId="18" fillId="0" borderId="3" xfId="0" applyNumberFormat="1" applyFont="1" applyBorder="1"/>
    <xf numFmtId="1" fontId="18" fillId="0" borderId="0" xfId="0" applyNumberFormat="1" applyFont="1"/>
    <xf numFmtId="0" fontId="18" fillId="15" borderId="3" xfId="0" applyFont="1" applyFill="1" applyBorder="1" applyAlignment="1">
      <alignment wrapText="1"/>
    </xf>
    <xf numFmtId="1" fontId="18" fillId="0" borderId="3" xfId="0" applyNumberFormat="1" applyFont="1" applyBorder="1" applyAlignment="1">
      <alignment wrapText="1"/>
    </xf>
    <xf numFmtId="0" fontId="17" fillId="0" borderId="3" xfId="0" applyFont="1" applyBorder="1"/>
    <xf numFmtId="1" fontId="17" fillId="0" borderId="3" xfId="0" applyNumberFormat="1" applyFont="1" applyBorder="1"/>
    <xf numFmtId="3" fontId="6" fillId="10" borderId="3" xfId="0" applyNumberFormat="1" applyFont="1" applyFill="1" applyBorder="1" applyAlignment="1">
      <alignment wrapText="1"/>
    </xf>
    <xf numFmtId="3" fontId="6" fillId="10" borderId="3" xfId="0" applyNumberFormat="1" applyFont="1" applyFill="1" applyBorder="1"/>
    <xf numFmtId="3" fontId="6" fillId="10" borderId="3" xfId="0" applyNumberFormat="1" applyFont="1" applyFill="1" applyBorder="1" applyAlignment="1">
      <alignment horizontal="left" wrapText="1"/>
    </xf>
    <xf numFmtId="3" fontId="6" fillId="10" borderId="3" xfId="0" applyNumberFormat="1" applyFont="1" applyFill="1" applyBorder="1" applyAlignment="1">
      <alignment horizontal="left"/>
    </xf>
    <xf numFmtId="1" fontId="6" fillId="10" borderId="3" xfId="0" applyNumberFormat="1" applyFont="1" applyFill="1" applyBorder="1"/>
    <xf numFmtId="3" fontId="6" fillId="10" borderId="3" xfId="0" applyNumberFormat="1" applyFont="1" applyFill="1" applyBorder="1" applyAlignment="1">
      <alignment horizontal="right"/>
    </xf>
    <xf numFmtId="3" fontId="6" fillId="7" borderId="3" xfId="0" applyNumberFormat="1" applyFont="1" applyFill="1" applyBorder="1" applyAlignment="1">
      <alignment horizontal="right"/>
    </xf>
    <xf numFmtId="3" fontId="6" fillId="16" borderId="3" xfId="0" applyNumberFormat="1" applyFont="1" applyFill="1" applyBorder="1" applyAlignment="1">
      <alignment horizontal="right"/>
    </xf>
    <xf numFmtId="3" fontId="43" fillId="10" borderId="2" xfId="0" applyNumberFormat="1" applyFont="1" applyFill="1" applyBorder="1" applyAlignment="1">
      <alignment horizontal="right"/>
    </xf>
    <xf numFmtId="3" fontId="6" fillId="14" borderId="3" xfId="0" applyNumberFormat="1" applyFont="1" applyFill="1" applyBorder="1" applyAlignment="1">
      <alignment horizontal="right" wrapText="1"/>
    </xf>
    <xf numFmtId="3" fontId="43" fillId="0" borderId="0" xfId="0" applyNumberFormat="1" applyFont="1" applyAlignment="1">
      <alignment horizontal="right"/>
    </xf>
    <xf numFmtId="3" fontId="6" fillId="14" borderId="3" xfId="0" applyNumberFormat="1" applyFont="1" applyFill="1" applyBorder="1" applyAlignment="1">
      <alignment wrapText="1"/>
    </xf>
    <xf numFmtId="3" fontId="6" fillId="14" borderId="3" xfId="0" applyNumberFormat="1" applyFont="1" applyFill="1" applyBorder="1"/>
    <xf numFmtId="3" fontId="6" fillId="14" borderId="3" xfId="0" applyNumberFormat="1" applyFont="1" applyFill="1" applyBorder="1" applyAlignment="1">
      <alignment horizontal="left" wrapText="1"/>
    </xf>
    <xf numFmtId="3" fontId="6" fillId="14" borderId="3" xfId="0" applyNumberFormat="1" applyFont="1" applyFill="1" applyBorder="1" applyAlignment="1">
      <alignment horizontal="left"/>
    </xf>
    <xf numFmtId="1" fontId="6" fillId="14" borderId="3" xfId="0" applyNumberFormat="1" applyFont="1" applyFill="1" applyBorder="1"/>
    <xf numFmtId="3" fontId="6" fillId="14" borderId="3" xfId="0" applyNumberFormat="1" applyFont="1" applyFill="1" applyBorder="1" applyAlignment="1">
      <alignment horizontal="right"/>
    </xf>
    <xf numFmtId="3" fontId="6" fillId="14" borderId="0" xfId="0" applyNumberFormat="1" applyFont="1" applyFill="1" applyAlignment="1">
      <alignment horizontal="right"/>
    </xf>
    <xf numFmtId="3" fontId="44" fillId="17" borderId="0" xfId="0" applyNumberFormat="1" applyFont="1" applyFill="1" applyAlignment="1">
      <alignment horizontal="right" wrapText="1"/>
    </xf>
    <xf numFmtId="3" fontId="43" fillId="17" borderId="0" xfId="0" applyNumberFormat="1" applyFont="1" applyFill="1" applyAlignment="1">
      <alignment horizontal="right"/>
    </xf>
    <xf numFmtId="0" fontId="25" fillId="14" borderId="3" xfId="0" applyFont="1" applyFill="1" applyBorder="1" applyAlignment="1">
      <alignment wrapText="1"/>
    </xf>
    <xf numFmtId="0" fontId="0" fillId="14" borderId="3" xfId="0" applyFill="1" applyBorder="1" applyAlignment="1">
      <alignment wrapText="1"/>
    </xf>
    <xf numFmtId="3" fontId="45" fillId="18" borderId="3" xfId="0" applyNumberFormat="1" applyFont="1" applyFill="1" applyBorder="1" applyAlignment="1">
      <alignment horizontal="right" vertical="center"/>
    </xf>
    <xf numFmtId="3" fontId="45" fillId="18" borderId="2" xfId="0" applyNumberFormat="1" applyFont="1" applyFill="1" applyBorder="1" applyAlignment="1">
      <alignment horizontal="right" vertical="center"/>
    </xf>
    <xf numFmtId="0" fontId="0" fillId="0" borderId="3" xfId="0" applyBorder="1" applyAlignment="1">
      <alignment horizontal="left"/>
    </xf>
    <xf numFmtId="4" fontId="0" fillId="0" borderId="3" xfId="0" applyNumberFormat="1" applyBorder="1"/>
    <xf numFmtId="4" fontId="18" fillId="0" borderId="3" xfId="0" applyNumberFormat="1" applyFont="1" applyBorder="1" applyAlignment="1">
      <alignment wrapText="1"/>
    </xf>
    <xf numFmtId="4" fontId="0" fillId="14" borderId="3" xfId="0" applyNumberFormat="1" applyFill="1" applyBorder="1" applyAlignment="1">
      <alignment horizontal="left"/>
    </xf>
    <xf numFmtId="0" fontId="12" fillId="14" borderId="3" xfId="0" applyFont="1" applyFill="1" applyBorder="1" applyAlignment="1">
      <alignment horizontal="center" wrapText="1"/>
    </xf>
    <xf numFmtId="3" fontId="17" fillId="14" borderId="2" xfId="0" applyNumberFormat="1" applyFont="1" applyFill="1" applyBorder="1"/>
    <xf numFmtId="0" fontId="0" fillId="14" borderId="3" xfId="0" applyFill="1" applyBorder="1" applyAlignment="1">
      <alignment horizontal="center" vertical="center" wrapText="1"/>
    </xf>
    <xf numFmtId="0" fontId="0" fillId="0" borderId="3" xfId="0" applyBorder="1" applyAlignment="1">
      <alignment wrapText="1"/>
    </xf>
    <xf numFmtId="0" fontId="0" fillId="14" borderId="3" xfId="0" applyFill="1" applyBorder="1" applyAlignment="1">
      <alignment horizontal="left" vertical="top" wrapText="1"/>
    </xf>
    <xf numFmtId="4" fontId="18" fillId="0" borderId="3" xfId="0" applyNumberFormat="1" applyFont="1" applyBorder="1"/>
    <xf numFmtId="3" fontId="0" fillId="0" borderId="3" xfId="0" applyNumberFormat="1" applyBorder="1" applyAlignment="1">
      <alignment wrapText="1"/>
    </xf>
    <xf numFmtId="3" fontId="0" fillId="14" borderId="3" xfId="0" applyNumberFormat="1" applyFill="1" applyBorder="1" applyAlignment="1">
      <alignment horizontal="center" vertical="center" wrapText="1"/>
    </xf>
    <xf numFmtId="0" fontId="0" fillId="14" borderId="9" xfId="0" applyFill="1" applyBorder="1" applyAlignment="1">
      <alignment wrapText="1"/>
    </xf>
    <xf numFmtId="0" fontId="0" fillId="0" borderId="9" xfId="0" applyBorder="1"/>
    <xf numFmtId="0" fontId="0" fillId="0" borderId="9" xfId="0" applyBorder="1" applyAlignment="1">
      <alignment horizontal="left"/>
    </xf>
    <xf numFmtId="0" fontId="0" fillId="14" borderId="9" xfId="0" applyFill="1" applyBorder="1"/>
    <xf numFmtId="3" fontId="0" fillId="0" borderId="9" xfId="0" applyNumberFormat="1" applyBorder="1"/>
    <xf numFmtId="4" fontId="0" fillId="0" borderId="9" xfId="0" applyNumberFormat="1" applyBorder="1"/>
    <xf numFmtId="4" fontId="0" fillId="14" borderId="0" xfId="0" applyNumberFormat="1" applyFill="1" applyAlignment="1">
      <alignment horizontal="left"/>
    </xf>
    <xf numFmtId="0" fontId="0" fillId="0" borderId="0" xfId="0" applyAlignment="1">
      <alignment wrapText="1"/>
    </xf>
    <xf numFmtId="0" fontId="0" fillId="0" borderId="0" xfId="0" applyAlignment="1">
      <alignment horizontal="left"/>
    </xf>
    <xf numFmtId="3" fontId="0" fillId="0" borderId="0" xfId="0" applyNumberFormat="1"/>
    <xf numFmtId="4" fontId="0" fillId="0" borderId="0" xfId="0" applyNumberFormat="1"/>
    <xf numFmtId="0" fontId="17" fillId="0" borderId="0" xfId="0" applyFont="1"/>
    <xf numFmtId="3" fontId="17" fillId="0" borderId="0" xfId="0" applyNumberFormat="1" applyFont="1"/>
    <xf numFmtId="0" fontId="0" fillId="14" borderId="0" xfId="0" applyFill="1" applyAlignment="1">
      <alignment horizontal="center" vertical="center" wrapText="1"/>
    </xf>
    <xf numFmtId="0" fontId="0" fillId="14" borderId="0" xfId="0" applyFill="1" applyAlignment="1">
      <alignment wrapText="1"/>
    </xf>
    <xf numFmtId="0" fontId="1" fillId="3" borderId="0" xfId="0" applyFont="1" applyFill="1"/>
    <xf numFmtId="0" fontId="1" fillId="13" borderId="0" xfId="0" applyFont="1" applyFill="1" applyAlignment="1">
      <alignment horizontal="center" vertical="center"/>
    </xf>
    <xf numFmtId="0" fontId="50" fillId="13" borderId="3" xfId="0" applyFont="1" applyFill="1" applyBorder="1" applyAlignment="1">
      <alignment horizontal="center" vertical="center" wrapText="1"/>
    </xf>
    <xf numFmtId="0" fontId="3" fillId="18" borderId="5"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3" fillId="3" borderId="5" xfId="0" applyFont="1" applyFill="1" applyBorder="1" applyAlignment="1">
      <alignment horizontal="left" wrapText="1"/>
    </xf>
    <xf numFmtId="0" fontId="7" fillId="18" borderId="5"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50" fillId="18" borderId="3" xfId="0" applyFont="1" applyFill="1" applyBorder="1" applyAlignment="1">
      <alignment horizontal="center" vertical="center" wrapText="1"/>
    </xf>
    <xf numFmtId="0" fontId="1" fillId="13" borderId="3" xfId="0" applyFont="1" applyFill="1" applyBorder="1"/>
    <xf numFmtId="0" fontId="1" fillId="14" borderId="3" xfId="0" applyFont="1" applyFill="1" applyBorder="1" applyAlignment="1">
      <alignment wrapText="1"/>
    </xf>
    <xf numFmtId="44" fontId="1" fillId="14" borderId="3" xfId="1" applyFont="1" applyFill="1" applyBorder="1"/>
    <xf numFmtId="44" fontId="1" fillId="14" borderId="3" xfId="1" applyFont="1" applyFill="1" applyBorder="1" applyAlignment="1">
      <alignment wrapText="1"/>
    </xf>
    <xf numFmtId="0" fontId="1" fillId="3" borderId="5" xfId="0" applyFont="1" applyFill="1" applyBorder="1"/>
    <xf numFmtId="0" fontId="1" fillId="14" borderId="5" xfId="0" applyFont="1" applyFill="1" applyBorder="1" applyAlignment="1">
      <alignment horizontal="center" vertical="center"/>
    </xf>
    <xf numFmtId="0" fontId="1" fillId="14" borderId="14" xfId="0" applyFont="1" applyFill="1" applyBorder="1" applyAlignment="1">
      <alignment horizontal="center" vertical="center"/>
    </xf>
    <xf numFmtId="0" fontId="12" fillId="7" borderId="3" xfId="0" applyFont="1" applyFill="1" applyBorder="1" applyAlignment="1">
      <alignment wrapText="1"/>
    </xf>
    <xf numFmtId="44" fontId="1" fillId="0" borderId="3" xfId="1" applyFont="1" applyFill="1" applyBorder="1"/>
    <xf numFmtId="44" fontId="1" fillId="0" borderId="3" xfId="1" applyFont="1" applyFill="1" applyBorder="1" applyAlignment="1">
      <alignment wrapText="1"/>
    </xf>
    <xf numFmtId="0" fontId="1" fillId="3" borderId="3" xfId="0" applyFont="1" applyFill="1" applyBorder="1"/>
    <xf numFmtId="0" fontId="1" fillId="14" borderId="3" xfId="0" applyFont="1" applyFill="1" applyBorder="1" applyAlignment="1">
      <alignment horizontal="center" vertical="center"/>
    </xf>
    <xf numFmtId="0" fontId="1" fillId="14" borderId="2" xfId="0" applyFont="1" applyFill="1" applyBorder="1" applyAlignment="1">
      <alignment horizontal="center" vertical="center"/>
    </xf>
    <xf numFmtId="0" fontId="12" fillId="0" borderId="3" xfId="0" applyFont="1" applyBorder="1" applyAlignment="1">
      <alignment wrapText="1"/>
    </xf>
    <xf numFmtId="0" fontId="51" fillId="0" borderId="3" xfId="0" applyFont="1" applyBorder="1" applyAlignment="1">
      <alignment wrapText="1"/>
    </xf>
    <xf numFmtId="0" fontId="0" fillId="7" borderId="3" xfId="0" applyFill="1" applyBorder="1" applyAlignment="1">
      <alignment wrapText="1"/>
    </xf>
    <xf numFmtId="164" fontId="1" fillId="14" borderId="3" xfId="0" applyNumberFormat="1" applyFont="1" applyFill="1" applyBorder="1" applyAlignment="1">
      <alignment wrapText="1"/>
    </xf>
    <xf numFmtId="0" fontId="1" fillId="3" borderId="3" xfId="0" applyFont="1" applyFill="1" applyBorder="1" applyAlignment="1">
      <alignment wrapText="1"/>
    </xf>
    <xf numFmtId="0" fontId="1" fillId="14" borderId="3" xfId="0" applyFont="1" applyFill="1" applyBorder="1" applyAlignment="1">
      <alignment horizontal="center" vertical="center" wrapText="1"/>
    </xf>
    <xf numFmtId="164" fontId="1" fillId="0" borderId="3" xfId="0" applyNumberFormat="1" applyFont="1" applyBorder="1" applyAlignment="1">
      <alignment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11" borderId="3" xfId="0" applyFont="1" applyFill="1" applyBorder="1"/>
    <xf numFmtId="0" fontId="1" fillId="11" borderId="3" xfId="0" applyFont="1" applyFill="1" applyBorder="1" applyAlignment="1">
      <alignment wrapText="1"/>
    </xf>
    <xf numFmtId="44" fontId="1" fillId="11" borderId="3" xfId="1" applyFont="1" applyFill="1" applyBorder="1"/>
    <xf numFmtId="44" fontId="1" fillId="11" borderId="0" xfId="1" applyFont="1" applyFill="1" applyBorder="1"/>
    <xf numFmtId="44" fontId="1" fillId="11" borderId="3" xfId="1" applyFont="1" applyFill="1" applyBorder="1" applyAlignment="1">
      <alignment wrapText="1"/>
    </xf>
    <xf numFmtId="0" fontId="1" fillId="0" borderId="0" xfId="0" applyFont="1"/>
    <xf numFmtId="0" fontId="50" fillId="13" borderId="0" xfId="0" applyFont="1" applyFill="1"/>
    <xf numFmtId="164" fontId="50" fillId="13" borderId="0" xfId="0" applyNumberFormat="1" applyFont="1" applyFill="1"/>
    <xf numFmtId="0" fontId="1" fillId="0" borderId="0" xfId="0" applyFont="1" applyAlignment="1">
      <alignment horizontal="center" vertical="center"/>
    </xf>
    <xf numFmtId="0" fontId="0" fillId="3" borderId="0" xfId="0" applyFill="1"/>
    <xf numFmtId="0" fontId="0" fillId="0" borderId="0" xfId="0" applyAlignment="1">
      <alignment horizontal="center" vertical="center"/>
    </xf>
    <xf numFmtId="3" fontId="21" fillId="0" borderId="3" xfId="0" applyNumberFormat="1" applyFont="1" applyBorder="1" applyAlignment="1">
      <alignment wrapText="1"/>
    </xf>
    <xf numFmtId="3" fontId="21" fillId="14" borderId="3" xfId="0" applyNumberFormat="1" applyFont="1" applyFill="1" applyBorder="1" applyAlignment="1">
      <alignment horizontal="left" wrapText="1"/>
    </xf>
    <xf numFmtId="3" fontId="16" fillId="14" borderId="3" xfId="0" applyNumberFormat="1" applyFont="1" applyFill="1" applyBorder="1" applyAlignment="1">
      <alignment horizontal="left" wrapText="1"/>
    </xf>
    <xf numFmtId="3" fontId="21" fillId="0" borderId="3" xfId="0" applyNumberFormat="1" applyFont="1" applyBorder="1" applyAlignment="1">
      <alignment horizontal="left" wrapText="1"/>
    </xf>
    <xf numFmtId="3" fontId="16" fillId="0" borderId="0" xfId="0" applyNumberFormat="1" applyFont="1" applyAlignment="1">
      <alignment wrapText="1"/>
    </xf>
    <xf numFmtId="3" fontId="16" fillId="0" borderId="3" xfId="0" applyNumberFormat="1" applyFont="1" applyBorder="1" applyAlignment="1">
      <alignment vertical="top" wrapText="1"/>
    </xf>
    <xf numFmtId="3" fontId="6" fillId="10" borderId="3" xfId="0" applyNumberFormat="1" applyFont="1" applyFill="1" applyBorder="1" applyAlignment="1">
      <alignment horizontal="right" wrapText="1"/>
    </xf>
    <xf numFmtId="164" fontId="1" fillId="11" borderId="3" xfId="0" applyNumberFormat="1" applyFont="1" applyFill="1" applyBorder="1" applyAlignment="1">
      <alignment wrapText="1"/>
    </xf>
    <xf numFmtId="4" fontId="16" fillId="7" borderId="3" xfId="3" applyNumberFormat="1" applyFont="1" applyFill="1" applyBorder="1" applyAlignment="1">
      <alignment wrapText="1"/>
    </xf>
    <xf numFmtId="4" fontId="16" fillId="7" borderId="3" xfId="0" applyNumberFormat="1" applyFont="1" applyFill="1" applyBorder="1" applyAlignment="1">
      <alignment wrapText="1"/>
    </xf>
    <xf numFmtId="4" fontId="16" fillId="7" borderId="3" xfId="0" applyNumberFormat="1" applyFont="1" applyFill="1" applyBorder="1" applyAlignment="1">
      <alignment horizontal="left" wrapText="1"/>
    </xf>
    <xf numFmtId="1" fontId="16" fillId="7" borderId="3" xfId="0" applyNumberFormat="1" applyFont="1" applyFill="1" applyBorder="1" applyAlignment="1">
      <alignment horizontal="right"/>
    </xf>
    <xf numFmtId="3" fontId="18" fillId="7" borderId="3" xfId="0" applyNumberFormat="1" applyFont="1" applyFill="1" applyBorder="1" applyAlignment="1">
      <alignment horizontal="right"/>
    </xf>
    <xf numFmtId="1" fontId="16" fillId="7" borderId="3" xfId="0" applyNumberFormat="1" applyFont="1" applyFill="1" applyBorder="1" applyAlignment="1">
      <alignment wrapText="1"/>
    </xf>
    <xf numFmtId="3" fontId="16" fillId="7" borderId="3" xfId="3" applyNumberFormat="1" applyFont="1" applyFill="1" applyBorder="1" applyAlignment="1">
      <alignment horizontal="right" wrapText="1"/>
    </xf>
    <xf numFmtId="4" fontId="18" fillId="7" borderId="3" xfId="0" applyNumberFormat="1" applyFont="1" applyFill="1" applyBorder="1" applyAlignment="1">
      <alignment horizontal="right"/>
    </xf>
    <xf numFmtId="4" fontId="16" fillId="7" borderId="3" xfId="0" applyNumberFormat="1" applyFont="1" applyFill="1" applyBorder="1" applyAlignment="1">
      <alignment horizontal="right"/>
    </xf>
    <xf numFmtId="3" fontId="16" fillId="7" borderId="3" xfId="0" applyNumberFormat="1" applyFont="1" applyFill="1" applyBorder="1" applyAlignment="1">
      <alignment wrapText="1"/>
    </xf>
    <xf numFmtId="1" fontId="16" fillId="7" borderId="8" xfId="0" applyNumberFormat="1" applyFont="1" applyFill="1" applyBorder="1" applyAlignment="1">
      <alignment horizontal="right"/>
    </xf>
    <xf numFmtId="3" fontId="17" fillId="7" borderId="3" xfId="0" applyNumberFormat="1" applyFont="1" applyFill="1" applyBorder="1"/>
    <xf numFmtId="4" fontId="16" fillId="7" borderId="3" xfId="3" applyNumberFormat="1" applyFont="1" applyFill="1" applyBorder="1" applyAlignment="1">
      <alignment horizontal="center" vertical="center" wrapText="1"/>
    </xf>
    <xf numFmtId="0" fontId="0" fillId="7" borderId="2" xfId="0" applyFill="1" applyBorder="1" applyAlignment="1">
      <alignment wrapText="1"/>
    </xf>
    <xf numFmtId="0" fontId="18" fillId="7" borderId="3" xfId="0" applyFont="1" applyFill="1" applyBorder="1" applyAlignment="1">
      <alignment wrapText="1"/>
    </xf>
    <xf numFmtId="0" fontId="16" fillId="7" borderId="3" xfId="0" applyFont="1" applyFill="1" applyBorder="1" applyAlignment="1">
      <alignment horizontal="left" wrapText="1"/>
    </xf>
    <xf numFmtId="4" fontId="18" fillId="7" borderId="3" xfId="0" applyNumberFormat="1" applyFont="1" applyFill="1" applyBorder="1" applyAlignment="1">
      <alignment horizontal="left" wrapText="1"/>
    </xf>
    <xf numFmtId="3" fontId="16" fillId="7" borderId="3" xfId="0" applyNumberFormat="1" applyFont="1" applyFill="1" applyBorder="1" applyAlignment="1">
      <alignment horizontal="left" wrapText="1"/>
    </xf>
    <xf numFmtId="1" fontId="16" fillId="7" borderId="3" xfId="0" applyNumberFormat="1" applyFont="1" applyFill="1" applyBorder="1"/>
    <xf numFmtId="1" fontId="18" fillId="7" borderId="3" xfId="0" applyNumberFormat="1" applyFont="1" applyFill="1" applyBorder="1" applyAlignment="1">
      <alignment horizontal="right"/>
    </xf>
    <xf numFmtId="3" fontId="16" fillId="7" borderId="5" xfId="0" applyNumberFormat="1" applyFont="1" applyFill="1" applyBorder="1" applyAlignment="1">
      <alignment horizontal="right"/>
    </xf>
    <xf numFmtId="4" fontId="16" fillId="7" borderId="3" xfId="0" applyNumberFormat="1" applyFont="1" applyFill="1" applyBorder="1" applyAlignment="1">
      <alignment horizontal="left"/>
    </xf>
    <xf numFmtId="0" fontId="0" fillId="7" borderId="3" xfId="0" applyFill="1" applyBorder="1"/>
    <xf numFmtId="4" fontId="18" fillId="7" borderId="3" xfId="0" applyNumberFormat="1" applyFont="1" applyFill="1" applyBorder="1" applyAlignment="1">
      <alignment horizontal="left"/>
    </xf>
    <xf numFmtId="3" fontId="16" fillId="7" borderId="5" xfId="0" applyNumberFormat="1" applyFont="1" applyFill="1" applyBorder="1" applyAlignment="1">
      <alignment wrapText="1"/>
    </xf>
    <xf numFmtId="0" fontId="0" fillId="7" borderId="0" xfId="0" applyFill="1"/>
    <xf numFmtId="0" fontId="18" fillId="7" borderId="3" xfId="0" applyFont="1" applyFill="1" applyBorder="1" applyAlignment="1">
      <alignment horizontal="left" wrapText="1"/>
    </xf>
    <xf numFmtId="1" fontId="21" fillId="7" borderId="3" xfId="0" applyNumberFormat="1" applyFont="1" applyFill="1" applyBorder="1" applyAlignment="1">
      <alignment horizontal="right"/>
    </xf>
    <xf numFmtId="3" fontId="21" fillId="7" borderId="3" xfId="0" applyNumberFormat="1" applyFont="1" applyFill="1" applyBorder="1" applyAlignment="1">
      <alignment horizontal="right"/>
    </xf>
    <xf numFmtId="0" fontId="21" fillId="7" borderId="3" xfId="0" applyFont="1" applyFill="1" applyBorder="1" applyAlignment="1">
      <alignment wrapText="1"/>
    </xf>
    <xf numFmtId="0" fontId="34" fillId="0" borderId="2" xfId="0" quotePrefix="1" applyFont="1" applyBorder="1" applyAlignment="1">
      <alignment wrapText="1"/>
    </xf>
    <xf numFmtId="4" fontId="16" fillId="7" borderId="3" xfId="3" applyNumberFormat="1" applyFont="1" applyFill="1" applyBorder="1" applyAlignment="1">
      <alignment horizontal="center" vertical="top" wrapText="1"/>
    </xf>
    <xf numFmtId="4" fontId="16" fillId="7" borderId="6" xfId="0" applyNumberFormat="1" applyFont="1" applyFill="1" applyBorder="1" applyAlignment="1">
      <alignment horizontal="left" wrapText="1"/>
    </xf>
    <xf numFmtId="0" fontId="42" fillId="7" borderId="3" xfId="4" applyFont="1" applyFill="1" applyBorder="1" applyAlignment="1">
      <alignment horizontal="left" wrapText="1"/>
    </xf>
    <xf numFmtId="4" fontId="16" fillId="16" borderId="3" xfId="0" applyNumberFormat="1" applyFont="1" applyFill="1" applyBorder="1" applyAlignment="1">
      <alignment horizontal="left" wrapText="1"/>
    </xf>
    <xf numFmtId="4" fontId="16" fillId="16" borderId="3" xfId="0" applyNumberFormat="1" applyFont="1" applyFill="1" applyBorder="1" applyAlignment="1">
      <alignment wrapText="1"/>
    </xf>
    <xf numFmtId="0" fontId="53" fillId="15" borderId="9" xfId="0" applyFont="1" applyFill="1" applyBorder="1" applyAlignment="1">
      <alignment wrapText="1"/>
    </xf>
    <xf numFmtId="0" fontId="53" fillId="15" borderId="9" xfId="0" applyFont="1" applyFill="1" applyBorder="1"/>
    <xf numFmtId="0" fontId="53" fillId="15" borderId="9" xfId="0" applyFont="1" applyFill="1" applyBorder="1" applyAlignment="1">
      <alignment horizontal="left"/>
    </xf>
    <xf numFmtId="3" fontId="53" fillId="15" borderId="9" xfId="0" applyNumberFormat="1" applyFont="1" applyFill="1" applyBorder="1"/>
    <xf numFmtId="4" fontId="53" fillId="15" borderId="9" xfId="0" applyNumberFormat="1" applyFont="1" applyFill="1" applyBorder="1"/>
    <xf numFmtId="4" fontId="53" fillId="15" borderId="0" xfId="0" applyNumberFormat="1" applyFont="1" applyFill="1" applyAlignment="1">
      <alignment horizontal="left"/>
    </xf>
    <xf numFmtId="0" fontId="53" fillId="15" borderId="3" xfId="0" applyFont="1" applyFill="1" applyBorder="1"/>
    <xf numFmtId="0" fontId="0" fillId="14" borderId="3" xfId="0" applyFill="1" applyBorder="1" applyAlignment="1">
      <alignment horizontal="center" vertical="center" wrapText="1"/>
    </xf>
    <xf numFmtId="0" fontId="0" fillId="14" borderId="3" xfId="0" applyFill="1" applyBorder="1" applyAlignment="1">
      <alignment horizontal="left" vertical="top" wrapText="1"/>
    </xf>
    <xf numFmtId="0" fontId="12" fillId="14" borderId="8" xfId="0" applyFont="1" applyFill="1" applyBorder="1" applyAlignment="1">
      <alignment horizontal="center" vertical="center" wrapText="1"/>
    </xf>
    <xf numFmtId="0" fontId="12" fillId="14" borderId="3" xfId="0" applyFont="1" applyFill="1" applyBorder="1" applyAlignment="1">
      <alignment horizontal="center" vertical="center" wrapText="1"/>
    </xf>
    <xf numFmtId="3" fontId="45" fillId="18" borderId="11" xfId="0" applyNumberFormat="1" applyFont="1" applyFill="1" applyBorder="1" applyAlignment="1">
      <alignment horizontal="center" vertical="center"/>
    </xf>
    <xf numFmtId="3" fontId="45" fillId="18" borderId="8" xfId="0" applyNumberFormat="1" applyFont="1" applyFill="1" applyBorder="1" applyAlignment="1">
      <alignment horizontal="center" vertical="center"/>
    </xf>
    <xf numFmtId="0" fontId="49" fillId="13" borderId="12" xfId="0" applyFont="1" applyFill="1" applyBorder="1" applyAlignment="1">
      <alignment horizontal="center" vertical="center" wrapText="1"/>
    </xf>
    <xf numFmtId="0" fontId="49" fillId="13" borderId="13" xfId="0" applyFont="1" applyFill="1" applyBorder="1" applyAlignment="1">
      <alignment horizontal="center" vertical="center" wrapText="1"/>
    </xf>
    <xf numFmtId="1" fontId="53" fillId="15" borderId="9" xfId="0" applyNumberFormat="1" applyFont="1" applyFill="1" applyBorder="1"/>
    <xf numFmtId="0" fontId="18" fillId="13" borderId="5" xfId="0" applyFont="1" applyFill="1" applyBorder="1" applyAlignment="1">
      <alignment wrapText="1"/>
    </xf>
    <xf numFmtId="0" fontId="18" fillId="0" borderId="5" xfId="0" applyFont="1" applyBorder="1" applyAlignment="1">
      <alignment wrapText="1"/>
    </xf>
    <xf numFmtId="4" fontId="16" fillId="0" borderId="5" xfId="0" applyNumberFormat="1" applyFont="1" applyBorder="1" applyAlignment="1">
      <alignment wrapText="1"/>
    </xf>
    <xf numFmtId="0" fontId="18" fillId="0" borderId="5" xfId="0" applyFont="1" applyBorder="1" applyAlignment="1">
      <alignment horizontal="left" wrapText="1"/>
    </xf>
    <xf numFmtId="1" fontId="18" fillId="0" borderId="5" xfId="0" applyNumberFormat="1" applyFont="1" applyBorder="1" applyAlignment="1">
      <alignment wrapText="1"/>
    </xf>
    <xf numFmtId="0" fontId="18" fillId="0" borderId="5" xfId="0" applyFont="1" applyBorder="1" applyAlignment="1">
      <alignment horizontal="right" wrapText="1"/>
    </xf>
    <xf numFmtId="0" fontId="0" fillId="15" borderId="3" xfId="0" applyFont="1" applyFill="1" applyBorder="1" applyAlignment="1">
      <alignment wrapText="1"/>
    </xf>
    <xf numFmtId="0" fontId="0" fillId="15" borderId="3" xfId="0" applyFill="1" applyBorder="1"/>
    <xf numFmtId="1" fontId="0" fillId="15" borderId="3" xfId="0" applyNumberFormat="1" applyFill="1" applyBorder="1"/>
    <xf numFmtId="44" fontId="0" fillId="15" borderId="3" xfId="1" applyFont="1" applyFill="1" applyBorder="1"/>
    <xf numFmtId="0" fontId="53" fillId="15" borderId="3" xfId="0" applyFont="1" applyFill="1" applyBorder="1" applyAlignment="1">
      <alignment wrapText="1"/>
    </xf>
    <xf numFmtId="1" fontId="53" fillId="15" borderId="3" xfId="0" applyNumberFormat="1" applyFont="1" applyFill="1" applyBorder="1"/>
    <xf numFmtId="44" fontId="53" fillId="15" borderId="3" xfId="1" applyFont="1" applyFill="1" applyBorder="1"/>
    <xf numFmtId="3" fontId="53" fillId="0" borderId="3" xfId="0" applyNumberFormat="1" applyFont="1" applyBorder="1"/>
    <xf numFmtId="1" fontId="7" fillId="8" borderId="1" xfId="0" applyNumberFormat="1" applyFont="1" applyFill="1" applyBorder="1" applyAlignment="1">
      <alignment horizontal="left" wrapText="1"/>
    </xf>
    <xf numFmtId="1" fontId="7" fillId="11" borderId="1" xfId="0" applyNumberFormat="1" applyFont="1" applyFill="1" applyBorder="1" applyAlignment="1">
      <alignment horizontal="left" wrapText="1"/>
    </xf>
    <xf numFmtId="44" fontId="53" fillId="15" borderId="9" xfId="1" applyFont="1" applyFill="1" applyBorder="1"/>
  </cellXfs>
  <cellStyles count="5">
    <cellStyle name="Bad" xfId="2" builtinId="27"/>
    <cellStyle name="Currency" xfId="1" builtinId="4"/>
    <cellStyle name="Hyperlink" xfId="3" builtinId="8"/>
    <cellStyle name="Normal" xfId="0" builtinId="0"/>
    <cellStyle name="Normal_English" xfId="4" xr:uid="{B0875459-37B4-8741-8850-33C797E2CBD5}"/>
  </cellStyles>
  <dxfs count="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6D26018D-29AA-DA40-AE12-A56A00A4E78A}"/>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BF55F11D-77ED-864F-8A9A-33522BBDE71E}"/>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17493B09-3D57-2648-B2B3-3E4617F32FEB}"/>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865967A1-2970-7844-BDD2-9D97DD9FCB27}"/>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F46196D0-8BC3-D841-87C1-9225DB84D224}"/>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AEC7F6F8-A501-B54E-ABE2-EEF84960137F}"/>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6AE79DD0-BA92-AF41-BDC4-2E8C962482B6}"/>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25E90569-99F3-884F-BD26-6B47F0ACDD28}"/>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4E2186AD-65D6-904B-B086-36BF18CF247B}"/>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57E9-74D1-8442-98FC-47422B5DCD2D}">
  <dimension ref="A1:AO414"/>
  <sheetViews>
    <sheetView tabSelected="1" zoomScale="150" zoomScaleNormal="150" workbookViewId="0">
      <selection activeCell="H7" sqref="H7"/>
    </sheetView>
  </sheetViews>
  <sheetFormatPr baseColWidth="10" defaultColWidth="9.1640625" defaultRowHeight="16" x14ac:dyDescent="0.2"/>
  <cols>
    <col min="1" max="1" width="7.1640625" style="343" customWidth="1"/>
    <col min="2" max="2" width="25" style="343" customWidth="1"/>
    <col min="3" max="3" width="3.5" customWidth="1"/>
    <col min="4" max="4" width="5" customWidth="1"/>
    <col min="5" max="5" width="6.6640625" customWidth="1"/>
    <col min="6" max="6" width="6.1640625" style="337" customWidth="1"/>
    <col min="7" max="7" width="12.33203125" customWidth="1"/>
    <col min="8" max="8" width="7.5" customWidth="1"/>
    <col min="9" max="9" width="7.1640625" customWidth="1"/>
    <col min="10" max="10" width="5.33203125" customWidth="1"/>
    <col min="11" max="11" width="5.83203125" customWidth="1"/>
    <col min="12" max="12" width="4.6640625" customWidth="1"/>
    <col min="13" max="13" width="7.1640625" style="48" customWidth="1"/>
    <col min="14" max="14" width="8.1640625" customWidth="1"/>
    <col min="15" max="15" width="4.83203125" customWidth="1"/>
    <col min="16" max="16" width="6.1640625" style="338" customWidth="1"/>
    <col min="17" max="17" width="5.83203125" style="339" customWidth="1"/>
    <col min="18" max="18" width="8.1640625" style="339" customWidth="1"/>
    <col min="19" max="19" width="8.83203125" style="335" customWidth="1"/>
    <col min="20" max="20" width="5.5" customWidth="1"/>
    <col min="21" max="21" width="7.33203125" customWidth="1"/>
    <col min="22" max="22" width="19.83203125" style="343" customWidth="1"/>
    <col min="23" max="23" width="8.6640625" customWidth="1"/>
    <col min="24" max="24" width="6.83203125" customWidth="1"/>
    <col min="25" max="25" width="4.6640625" customWidth="1"/>
    <col min="26" max="26" width="13.83203125" style="48" customWidth="1"/>
    <col min="27" max="27" width="8.5" customWidth="1"/>
    <col min="28" max="28" width="15.83203125" style="48" customWidth="1"/>
    <col min="29" max="29" width="6.83203125" customWidth="1"/>
    <col min="30" max="30" width="14" style="48" hidden="1" customWidth="1"/>
    <col min="31" max="31" width="8.6640625" customWidth="1"/>
    <col min="32" max="32" width="8.5" customWidth="1"/>
    <col min="33" max="33" width="10.33203125" style="340" customWidth="1"/>
    <col min="34" max="34" width="13.83203125" style="341" customWidth="1"/>
    <col min="35" max="35" width="7.6640625" style="342" customWidth="1"/>
    <col min="36" max="36" width="31.83203125" style="336" customWidth="1"/>
    <col min="37" max="37" width="10.1640625" style="336" customWidth="1"/>
    <col min="38" max="38" width="10.33203125" style="336" customWidth="1"/>
    <col min="39" max="39" width="29" style="336" customWidth="1"/>
    <col min="40" max="40" width="9" customWidth="1"/>
    <col min="41" max="41" width="19.1640625" customWidth="1"/>
  </cols>
  <sheetData>
    <row r="1" spans="1:41" ht="72.75" customHeight="1" thickBot="1" x14ac:dyDescent="0.25">
      <c r="A1" s="1" t="s">
        <v>1068</v>
      </c>
      <c r="B1" s="2" t="s">
        <v>1070</v>
      </c>
      <c r="C1" s="3" t="s">
        <v>0</v>
      </c>
      <c r="D1" s="3" t="s">
        <v>1</v>
      </c>
      <c r="E1" s="4" t="s">
        <v>2</v>
      </c>
      <c r="F1" s="4" t="s">
        <v>3</v>
      </c>
      <c r="G1" s="4" t="s">
        <v>4</v>
      </c>
      <c r="H1" s="5" t="s">
        <v>5</v>
      </c>
      <c r="I1" s="6" t="s">
        <v>6</v>
      </c>
      <c r="J1" s="7" t="s">
        <v>7</v>
      </c>
      <c r="K1" s="8" t="s">
        <v>8</v>
      </c>
      <c r="L1" s="8" t="s">
        <v>9</v>
      </c>
      <c r="M1" s="9" t="s">
        <v>10</v>
      </c>
      <c r="N1" s="10" t="s">
        <v>11</v>
      </c>
      <c r="O1" s="11" t="s">
        <v>12</v>
      </c>
      <c r="P1" s="12" t="s">
        <v>13</v>
      </c>
      <c r="Q1" s="13" t="s">
        <v>14</v>
      </c>
      <c r="R1" s="14" t="s">
        <v>15</v>
      </c>
      <c r="S1" s="13" t="s">
        <v>16</v>
      </c>
      <c r="T1" s="15" t="s">
        <v>17</v>
      </c>
      <c r="U1" s="16" t="s">
        <v>18</v>
      </c>
      <c r="V1" s="17" t="s">
        <v>19</v>
      </c>
      <c r="W1" s="18" t="s">
        <v>20</v>
      </c>
      <c r="X1" s="19" t="s">
        <v>21</v>
      </c>
      <c r="Y1" s="11" t="s">
        <v>22</v>
      </c>
      <c r="Z1" s="11" t="s">
        <v>23</v>
      </c>
      <c r="AA1" s="20" t="s">
        <v>24</v>
      </c>
      <c r="AB1" s="21" t="s">
        <v>25</v>
      </c>
      <c r="AC1" s="22" t="s">
        <v>26</v>
      </c>
      <c r="AD1" s="23" t="s">
        <v>27</v>
      </c>
      <c r="AE1" s="24" t="s">
        <v>28</v>
      </c>
      <c r="AF1" s="25" t="s">
        <v>29</v>
      </c>
      <c r="AG1" s="26" t="s">
        <v>30</v>
      </c>
      <c r="AH1" s="26" t="s">
        <v>31</v>
      </c>
      <c r="AI1" s="27" t="s">
        <v>32</v>
      </c>
      <c r="AJ1" s="28" t="s">
        <v>33</v>
      </c>
      <c r="AK1" s="28" t="s">
        <v>34</v>
      </c>
      <c r="AL1" s="28" t="s">
        <v>35</v>
      </c>
      <c r="AM1" s="29" t="s">
        <v>36</v>
      </c>
      <c r="AN1" s="30"/>
      <c r="AO1" s="31"/>
    </row>
    <row r="2" spans="1:41" s="48" customFormat="1" ht="81" customHeight="1" x14ac:dyDescent="0.2">
      <c r="A2" s="32" t="s">
        <v>37</v>
      </c>
      <c r="B2" s="33" t="s">
        <v>38</v>
      </c>
      <c r="C2" s="34" t="s">
        <v>39</v>
      </c>
      <c r="D2" s="34" t="s">
        <v>40</v>
      </c>
      <c r="E2" s="34" t="s">
        <v>41</v>
      </c>
      <c r="F2" s="34" t="s">
        <v>42</v>
      </c>
      <c r="G2" s="33" t="s">
        <v>43</v>
      </c>
      <c r="H2" s="35">
        <v>45</v>
      </c>
      <c r="I2" s="33" t="s">
        <v>44</v>
      </c>
      <c r="J2" s="36">
        <v>753</v>
      </c>
      <c r="K2" s="35">
        <v>18</v>
      </c>
      <c r="L2" s="35">
        <v>0</v>
      </c>
      <c r="M2" s="37">
        <f>K2+L2</f>
        <v>18</v>
      </c>
      <c r="N2" s="38">
        <f>(J2*M2)</f>
        <v>13554</v>
      </c>
      <c r="O2" s="38">
        <v>0</v>
      </c>
      <c r="P2" s="38">
        <v>0</v>
      </c>
      <c r="Q2" s="34">
        <v>0.4</v>
      </c>
      <c r="R2" s="34">
        <f>SUM(P2*Q2*O2)</f>
        <v>0</v>
      </c>
      <c r="S2" s="39" t="s">
        <v>45</v>
      </c>
      <c r="T2" s="38">
        <v>0</v>
      </c>
      <c r="U2" s="38">
        <f>(M2*T2)</f>
        <v>0</v>
      </c>
      <c r="V2" s="38" t="s">
        <v>45</v>
      </c>
      <c r="W2" s="38">
        <f>N2+R2+U2</f>
        <v>13554</v>
      </c>
      <c r="X2" s="38">
        <f>M2*200</f>
        <v>3600</v>
      </c>
      <c r="Y2" s="38">
        <v>1</v>
      </c>
      <c r="Z2" s="38">
        <v>4980</v>
      </c>
      <c r="AA2" s="37">
        <f>SUM(Z2*Y2)</f>
        <v>4980</v>
      </c>
      <c r="AB2" s="41" t="s">
        <v>46</v>
      </c>
      <c r="AC2" s="37">
        <v>0</v>
      </c>
      <c r="AD2" s="40"/>
      <c r="AE2" s="38">
        <f t="shared" ref="AE2:AE15" si="0">X2+AA2+AC2</f>
        <v>8580</v>
      </c>
      <c r="AF2" s="42">
        <f t="shared" ref="AF2:AF70" si="1">AE2+W2</f>
        <v>22134</v>
      </c>
      <c r="AG2" s="43">
        <f>SUM(M2)</f>
        <v>18</v>
      </c>
      <c r="AH2" s="43">
        <f>SUM(AF2+AF3)</f>
        <v>26229</v>
      </c>
      <c r="AI2" s="44" t="str">
        <f t="shared" ref="AI2:AI20" si="2">A2</f>
        <v>601-P</v>
      </c>
      <c r="AJ2" s="45" t="s">
        <v>38</v>
      </c>
      <c r="AK2" s="46">
        <v>26229</v>
      </c>
      <c r="AL2" s="46">
        <v>26229</v>
      </c>
      <c r="AM2" s="47" t="s">
        <v>47</v>
      </c>
    </row>
    <row r="3" spans="1:41" s="48" customFormat="1" ht="83" customHeight="1" x14ac:dyDescent="0.2">
      <c r="A3" s="32" t="s">
        <v>37</v>
      </c>
      <c r="B3" s="33" t="s">
        <v>48</v>
      </c>
      <c r="C3" s="34" t="s">
        <v>39</v>
      </c>
      <c r="D3" s="34" t="s">
        <v>40</v>
      </c>
      <c r="E3" s="34" t="s">
        <v>41</v>
      </c>
      <c r="F3" s="34" t="s">
        <v>45</v>
      </c>
      <c r="G3" s="34" t="s">
        <v>49</v>
      </c>
      <c r="H3" s="37">
        <v>0</v>
      </c>
      <c r="I3" s="34" t="s">
        <v>45</v>
      </c>
      <c r="J3" s="38">
        <v>0</v>
      </c>
      <c r="K3" s="37">
        <v>0</v>
      </c>
      <c r="L3" s="37">
        <v>0</v>
      </c>
      <c r="M3" s="37">
        <v>0</v>
      </c>
      <c r="N3" s="38">
        <v>0</v>
      </c>
      <c r="O3" s="38">
        <v>0</v>
      </c>
      <c r="P3" s="38">
        <v>0</v>
      </c>
      <c r="Q3" s="34">
        <v>0</v>
      </c>
      <c r="R3" s="34">
        <v>0</v>
      </c>
      <c r="S3" s="39" t="s">
        <v>45</v>
      </c>
      <c r="T3" s="38"/>
      <c r="U3" s="36">
        <v>4095</v>
      </c>
      <c r="V3" s="36" t="s">
        <v>50</v>
      </c>
      <c r="W3" s="36">
        <f t="shared" ref="W3:W57" si="3">N3+R3+U3</f>
        <v>4095</v>
      </c>
      <c r="X3" s="38"/>
      <c r="Y3" s="38"/>
      <c r="Z3" s="38"/>
      <c r="AA3" s="37"/>
      <c r="AB3" s="49"/>
      <c r="AC3" s="37"/>
      <c r="AD3" s="40"/>
      <c r="AE3" s="38">
        <f t="shared" si="0"/>
        <v>0</v>
      </c>
      <c r="AF3" s="42">
        <f t="shared" si="1"/>
        <v>4095</v>
      </c>
      <c r="AG3" s="38"/>
      <c r="AH3" s="38"/>
      <c r="AI3" s="44" t="str">
        <f t="shared" si="2"/>
        <v>601-P</v>
      </c>
      <c r="AJ3" s="50" t="s">
        <v>38</v>
      </c>
      <c r="AK3" s="51"/>
      <c r="AL3" s="51"/>
      <c r="AM3" s="47"/>
    </row>
    <row r="4" spans="1:41" s="48" customFormat="1" ht="70" customHeight="1" x14ac:dyDescent="0.2">
      <c r="A4" s="52" t="s">
        <v>51</v>
      </c>
      <c r="B4" s="394" t="s">
        <v>1031</v>
      </c>
      <c r="C4" s="395" t="s">
        <v>53</v>
      </c>
      <c r="D4" s="395" t="s">
        <v>54</v>
      </c>
      <c r="E4" s="396" t="s">
        <v>55</v>
      </c>
      <c r="F4" s="396" t="s">
        <v>56</v>
      </c>
      <c r="G4" s="396" t="s">
        <v>1030</v>
      </c>
      <c r="H4" s="399">
        <v>42</v>
      </c>
      <c r="I4" s="55" t="s">
        <v>57</v>
      </c>
      <c r="J4" s="56">
        <v>585</v>
      </c>
      <c r="K4" s="57">
        <v>16</v>
      </c>
      <c r="L4" s="57">
        <v>0</v>
      </c>
      <c r="M4" s="57">
        <f t="shared" ref="M4:M15" si="4">K4+L4</f>
        <v>16</v>
      </c>
      <c r="N4" s="58">
        <f t="shared" ref="N4:N15" si="5">(J4*M4)</f>
        <v>9360</v>
      </c>
      <c r="O4" s="398">
        <v>28</v>
      </c>
      <c r="P4" s="59">
        <v>98</v>
      </c>
      <c r="Q4" s="60">
        <v>0.4</v>
      </c>
      <c r="R4" s="61">
        <f t="shared" ref="R4:R15" si="6">SUM(P4*Q4*O4)</f>
        <v>1097.6000000000001</v>
      </c>
      <c r="S4" s="62" t="s">
        <v>58</v>
      </c>
      <c r="T4" s="59">
        <v>200</v>
      </c>
      <c r="U4" s="58">
        <f t="shared" ref="U4:U33" si="7">(M4*T4)</f>
        <v>3200</v>
      </c>
      <c r="V4" s="38" t="s">
        <v>59</v>
      </c>
      <c r="W4" s="58">
        <f t="shared" si="3"/>
        <v>13657.6</v>
      </c>
      <c r="X4" s="58">
        <f t="shared" ref="X4:X15" si="8">M4*200</f>
        <v>3200</v>
      </c>
      <c r="Y4" s="58">
        <v>1</v>
      </c>
      <c r="Z4" s="63">
        <v>450</v>
      </c>
      <c r="AA4" s="57">
        <f t="shared" ref="AA4:AA15" si="9">SUM(Z4*Y4)</f>
        <v>450</v>
      </c>
      <c r="AB4" s="37" t="s">
        <v>60</v>
      </c>
      <c r="AC4" s="64">
        <v>0</v>
      </c>
      <c r="AD4" s="64"/>
      <c r="AE4" s="58">
        <f t="shared" si="0"/>
        <v>3650</v>
      </c>
      <c r="AF4" s="42">
        <f t="shared" si="1"/>
        <v>17307.599999999999</v>
      </c>
      <c r="AG4" s="65">
        <f>SUM(M4:M5)</f>
        <v>36</v>
      </c>
      <c r="AH4" s="65">
        <f>SUM(AF4:AF5)</f>
        <v>38832.399999999994</v>
      </c>
      <c r="AI4" s="66" t="str">
        <f t="shared" si="2"/>
        <v>603-A</v>
      </c>
      <c r="AJ4" s="67" t="s">
        <v>61</v>
      </c>
      <c r="AK4" s="68">
        <v>39638</v>
      </c>
      <c r="AL4" s="68">
        <v>39538</v>
      </c>
      <c r="AM4" s="47"/>
    </row>
    <row r="5" spans="1:41" s="72" customFormat="1" ht="79" customHeight="1" x14ac:dyDescent="0.2">
      <c r="A5" s="52" t="s">
        <v>51</v>
      </c>
      <c r="B5" s="53" t="s">
        <v>62</v>
      </c>
      <c r="C5" s="34" t="s">
        <v>53</v>
      </c>
      <c r="D5" s="34" t="s">
        <v>63</v>
      </c>
      <c r="E5" s="69" t="s">
        <v>64</v>
      </c>
      <c r="F5" s="54" t="s">
        <v>65</v>
      </c>
      <c r="G5" s="54" t="s">
        <v>66</v>
      </c>
      <c r="H5" s="37">
        <v>56</v>
      </c>
      <c r="I5" s="55" t="s">
        <v>57</v>
      </c>
      <c r="J5" s="56">
        <v>585</v>
      </c>
      <c r="K5" s="57">
        <v>0</v>
      </c>
      <c r="L5" s="57">
        <v>20</v>
      </c>
      <c r="M5" s="57">
        <f t="shared" si="4"/>
        <v>20</v>
      </c>
      <c r="N5" s="58">
        <f t="shared" si="5"/>
        <v>11700</v>
      </c>
      <c r="O5" s="59">
        <v>24</v>
      </c>
      <c r="P5" s="59">
        <v>138</v>
      </c>
      <c r="Q5" s="60">
        <v>0.4</v>
      </c>
      <c r="R5" s="61">
        <f t="shared" si="6"/>
        <v>1324.8000000000002</v>
      </c>
      <c r="S5" s="62" t="s">
        <v>67</v>
      </c>
      <c r="T5" s="59">
        <v>200</v>
      </c>
      <c r="U5" s="58">
        <f t="shared" si="7"/>
        <v>4000</v>
      </c>
      <c r="V5" s="38" t="s">
        <v>68</v>
      </c>
      <c r="W5" s="58">
        <f t="shared" si="3"/>
        <v>17024.8</v>
      </c>
      <c r="X5" s="58">
        <f t="shared" si="8"/>
        <v>4000</v>
      </c>
      <c r="Y5" s="58">
        <v>1</v>
      </c>
      <c r="Z5" s="58">
        <v>500</v>
      </c>
      <c r="AA5" s="57">
        <f t="shared" si="9"/>
        <v>500</v>
      </c>
      <c r="AB5" s="37" t="s">
        <v>69</v>
      </c>
      <c r="AC5" s="64">
        <v>0</v>
      </c>
      <c r="AD5" s="64"/>
      <c r="AE5" s="58">
        <f t="shared" si="0"/>
        <v>4500</v>
      </c>
      <c r="AF5" s="42">
        <f t="shared" si="1"/>
        <v>21524.799999999999</v>
      </c>
      <c r="AG5" s="65"/>
      <c r="AH5" s="65"/>
      <c r="AI5" s="66" t="str">
        <f t="shared" si="2"/>
        <v>603-A</v>
      </c>
      <c r="AJ5" s="70"/>
      <c r="AK5" s="71"/>
      <c r="AL5" s="71"/>
      <c r="AM5" s="47"/>
    </row>
    <row r="6" spans="1:41" s="72" customFormat="1" ht="58" customHeight="1" x14ac:dyDescent="0.2">
      <c r="A6" s="73" t="s">
        <v>70</v>
      </c>
      <c r="B6" s="53" t="s">
        <v>38</v>
      </c>
      <c r="C6" s="74" t="s">
        <v>53</v>
      </c>
      <c r="D6" s="74" t="s">
        <v>54</v>
      </c>
      <c r="E6" s="74" t="s">
        <v>55</v>
      </c>
      <c r="F6" s="74" t="s">
        <v>71</v>
      </c>
      <c r="G6" s="74" t="s">
        <v>72</v>
      </c>
      <c r="H6" s="75">
        <v>45</v>
      </c>
      <c r="I6" s="76" t="s">
        <v>57</v>
      </c>
      <c r="J6" s="77">
        <v>585</v>
      </c>
      <c r="K6" s="78">
        <v>0</v>
      </c>
      <c r="L6" s="78">
        <v>0</v>
      </c>
      <c r="M6" s="78">
        <f t="shared" si="4"/>
        <v>0</v>
      </c>
      <c r="N6" s="79">
        <f t="shared" si="5"/>
        <v>0</v>
      </c>
      <c r="O6" s="80">
        <v>0</v>
      </c>
      <c r="P6" s="80">
        <v>98</v>
      </c>
      <c r="Q6" s="81">
        <v>0.4</v>
      </c>
      <c r="R6" s="81">
        <f t="shared" si="6"/>
        <v>0</v>
      </c>
      <c r="S6" s="82" t="s">
        <v>73</v>
      </c>
      <c r="T6" s="79">
        <v>200</v>
      </c>
      <c r="U6" s="79">
        <f t="shared" si="7"/>
        <v>0</v>
      </c>
      <c r="V6" s="176" t="s">
        <v>74</v>
      </c>
      <c r="W6" s="79">
        <f t="shared" si="3"/>
        <v>0</v>
      </c>
      <c r="X6" s="79">
        <f t="shared" si="8"/>
        <v>0</v>
      </c>
      <c r="Y6" s="79">
        <v>0</v>
      </c>
      <c r="Z6" s="79">
        <v>550</v>
      </c>
      <c r="AA6" s="78">
        <f t="shared" si="9"/>
        <v>0</v>
      </c>
      <c r="AB6" s="84" t="s">
        <v>75</v>
      </c>
      <c r="AC6" s="85">
        <v>0</v>
      </c>
      <c r="AD6" s="86"/>
      <c r="AE6" s="79">
        <f t="shared" si="0"/>
        <v>0</v>
      </c>
      <c r="AF6" s="87">
        <f t="shared" si="1"/>
        <v>0</v>
      </c>
      <c r="AG6" s="88">
        <f>SUM(M6:M14)</f>
        <v>131</v>
      </c>
      <c r="AH6" s="88">
        <f>SUM(AF6:AF14)</f>
        <v>132542</v>
      </c>
      <c r="AI6" s="89" t="str">
        <f t="shared" si="2"/>
        <v>603-PR</v>
      </c>
      <c r="AJ6" s="90" t="s">
        <v>76</v>
      </c>
      <c r="AK6" s="91">
        <v>134269</v>
      </c>
      <c r="AL6" s="91">
        <v>134344.6</v>
      </c>
      <c r="AM6" s="47" t="s">
        <v>77</v>
      </c>
    </row>
    <row r="7" spans="1:41" s="72" customFormat="1" ht="103" customHeight="1" x14ac:dyDescent="0.2">
      <c r="A7" s="52" t="s">
        <v>70</v>
      </c>
      <c r="B7" s="408" t="s">
        <v>1021</v>
      </c>
      <c r="C7" s="74" t="s">
        <v>53</v>
      </c>
      <c r="D7" s="74" t="s">
        <v>54</v>
      </c>
      <c r="E7" s="74" t="s">
        <v>55</v>
      </c>
      <c r="F7" s="74" t="s">
        <v>71</v>
      </c>
      <c r="G7" s="74" t="s">
        <v>79</v>
      </c>
      <c r="H7" s="75">
        <v>45</v>
      </c>
      <c r="I7" s="76" t="s">
        <v>57</v>
      </c>
      <c r="J7" s="77">
        <v>585</v>
      </c>
      <c r="K7" s="421">
        <v>0</v>
      </c>
      <c r="L7" s="78">
        <v>0</v>
      </c>
      <c r="M7" s="78">
        <f t="shared" si="4"/>
        <v>0</v>
      </c>
      <c r="N7" s="79">
        <f t="shared" si="5"/>
        <v>0</v>
      </c>
      <c r="O7" s="80">
        <v>0</v>
      </c>
      <c r="P7" s="80">
        <v>98</v>
      </c>
      <c r="Q7" s="81">
        <v>0.4</v>
      </c>
      <c r="R7" s="81">
        <f t="shared" si="6"/>
        <v>0</v>
      </c>
      <c r="S7" s="128"/>
      <c r="T7" s="422">
        <v>0</v>
      </c>
      <c r="U7" s="422">
        <f t="shared" si="7"/>
        <v>0</v>
      </c>
      <c r="V7" s="423" t="s">
        <v>80</v>
      </c>
      <c r="W7" s="79">
        <f t="shared" si="3"/>
        <v>0</v>
      </c>
      <c r="X7" s="79">
        <f t="shared" si="8"/>
        <v>0</v>
      </c>
      <c r="Y7" s="79">
        <v>0</v>
      </c>
      <c r="Z7" s="79">
        <v>450</v>
      </c>
      <c r="AA7" s="78">
        <f>SUM(Z8*Y7)</f>
        <v>0</v>
      </c>
      <c r="AB7" s="84" t="s">
        <v>75</v>
      </c>
      <c r="AC7" s="85">
        <v>0</v>
      </c>
      <c r="AD7" s="86"/>
      <c r="AE7" s="79">
        <f t="shared" si="0"/>
        <v>0</v>
      </c>
      <c r="AF7" s="87">
        <f t="shared" si="1"/>
        <v>0</v>
      </c>
      <c r="AG7" s="179" t="s">
        <v>38</v>
      </c>
      <c r="AH7" s="179" t="s">
        <v>38</v>
      </c>
      <c r="AI7" s="89" t="str">
        <f t="shared" si="2"/>
        <v>603-PR</v>
      </c>
      <c r="AJ7" s="424" t="s">
        <v>81</v>
      </c>
      <c r="AK7" s="102"/>
      <c r="AL7" s="102"/>
      <c r="AM7" s="47" t="s">
        <v>78</v>
      </c>
    </row>
    <row r="8" spans="1:41" s="48" customFormat="1" ht="39.75" customHeight="1" x14ac:dyDescent="0.2">
      <c r="A8" s="52" t="s">
        <v>70</v>
      </c>
      <c r="B8" s="394" t="s">
        <v>1028</v>
      </c>
      <c r="C8" s="396" t="s">
        <v>53</v>
      </c>
      <c r="D8" s="396" t="s">
        <v>54</v>
      </c>
      <c r="E8" s="396" t="s">
        <v>55</v>
      </c>
      <c r="F8" s="396" t="s">
        <v>82</v>
      </c>
      <c r="G8" s="396" t="s">
        <v>1020</v>
      </c>
      <c r="H8" s="103">
        <v>45</v>
      </c>
      <c r="I8" s="104" t="s">
        <v>57</v>
      </c>
      <c r="J8" s="56">
        <v>585</v>
      </c>
      <c r="K8" s="57">
        <v>15</v>
      </c>
      <c r="L8" s="57">
        <v>0</v>
      </c>
      <c r="M8" s="57">
        <f t="shared" si="4"/>
        <v>15</v>
      </c>
      <c r="N8" s="58">
        <f t="shared" si="5"/>
        <v>8775</v>
      </c>
      <c r="O8" s="59">
        <v>18</v>
      </c>
      <c r="P8" s="59">
        <v>98</v>
      </c>
      <c r="Q8" s="60">
        <v>0.4</v>
      </c>
      <c r="R8" s="60">
        <f t="shared" si="6"/>
        <v>705.6</v>
      </c>
      <c r="S8" s="105" t="s">
        <v>1029</v>
      </c>
      <c r="T8" s="58">
        <v>200</v>
      </c>
      <c r="U8" s="58">
        <f t="shared" si="7"/>
        <v>3000</v>
      </c>
      <c r="V8" s="41" t="s">
        <v>83</v>
      </c>
      <c r="W8" s="58">
        <f t="shared" si="3"/>
        <v>12480.6</v>
      </c>
      <c r="X8" s="58">
        <f t="shared" si="8"/>
        <v>3000</v>
      </c>
      <c r="Y8" s="58">
        <v>1</v>
      </c>
      <c r="Z8" s="63">
        <v>450</v>
      </c>
      <c r="AA8" s="94">
        <f>SUM(Z9*Y8)</f>
        <v>450</v>
      </c>
      <c r="AB8" s="99" t="s">
        <v>84</v>
      </c>
      <c r="AC8" s="86">
        <v>0</v>
      </c>
      <c r="AD8" s="86"/>
      <c r="AE8" s="63">
        <f t="shared" si="0"/>
        <v>3450</v>
      </c>
      <c r="AF8" s="100">
        <f t="shared" si="1"/>
        <v>15930.6</v>
      </c>
      <c r="AG8" s="107"/>
      <c r="AH8" s="107"/>
      <c r="AI8" s="66" t="str">
        <f t="shared" si="2"/>
        <v>603-PR</v>
      </c>
      <c r="AJ8" s="108"/>
      <c r="AK8" s="68"/>
      <c r="AL8" s="68"/>
      <c r="AM8" s="47"/>
    </row>
    <row r="9" spans="1:41" s="48" customFormat="1" ht="44.25" customHeight="1" x14ac:dyDescent="0.2">
      <c r="A9" s="52" t="s">
        <v>70</v>
      </c>
      <c r="B9" s="394" t="s">
        <v>1027</v>
      </c>
      <c r="C9" s="396" t="s">
        <v>53</v>
      </c>
      <c r="D9" s="396" t="s">
        <v>54</v>
      </c>
      <c r="E9" s="396" t="s">
        <v>55</v>
      </c>
      <c r="F9" s="396" t="s">
        <v>85</v>
      </c>
      <c r="G9" s="396" t="s">
        <v>1026</v>
      </c>
      <c r="H9" s="103">
        <v>45</v>
      </c>
      <c r="I9" s="104" t="s">
        <v>57</v>
      </c>
      <c r="J9" s="56">
        <v>585</v>
      </c>
      <c r="K9" s="57">
        <v>0</v>
      </c>
      <c r="L9" s="57">
        <v>21</v>
      </c>
      <c r="M9" s="57">
        <f t="shared" si="4"/>
        <v>21</v>
      </c>
      <c r="N9" s="58">
        <f t="shared" si="5"/>
        <v>12285</v>
      </c>
      <c r="O9" s="59">
        <v>38</v>
      </c>
      <c r="P9" s="59">
        <v>98</v>
      </c>
      <c r="Q9" s="60">
        <v>0.4</v>
      </c>
      <c r="R9" s="60">
        <f t="shared" si="6"/>
        <v>1489.6000000000001</v>
      </c>
      <c r="S9" s="54" t="s">
        <v>86</v>
      </c>
      <c r="T9" s="58">
        <v>100</v>
      </c>
      <c r="U9" s="58">
        <f t="shared" si="7"/>
        <v>2100</v>
      </c>
      <c r="V9" s="38" t="s">
        <v>87</v>
      </c>
      <c r="W9" s="58">
        <f t="shared" si="3"/>
        <v>15874.6</v>
      </c>
      <c r="X9" s="58">
        <f t="shared" si="8"/>
        <v>4200</v>
      </c>
      <c r="Y9" s="58">
        <v>1</v>
      </c>
      <c r="Z9" s="63">
        <v>450</v>
      </c>
      <c r="AA9" s="94">
        <f t="shared" si="9"/>
        <v>450</v>
      </c>
      <c r="AB9" s="35" t="s">
        <v>88</v>
      </c>
      <c r="AC9" s="86">
        <v>0</v>
      </c>
      <c r="AD9" s="86"/>
      <c r="AE9" s="63">
        <f t="shared" si="0"/>
        <v>4650</v>
      </c>
      <c r="AF9" s="100">
        <f t="shared" si="1"/>
        <v>20524.599999999999</v>
      </c>
      <c r="AG9" s="107"/>
      <c r="AH9" s="107"/>
      <c r="AI9" s="66" t="str">
        <f t="shared" si="2"/>
        <v>603-PR</v>
      </c>
      <c r="AJ9" s="109" t="s">
        <v>89</v>
      </c>
      <c r="AK9" s="68"/>
      <c r="AL9" s="68"/>
      <c r="AM9" s="47" t="s">
        <v>90</v>
      </c>
    </row>
    <row r="10" spans="1:41" s="48" customFormat="1" ht="75" customHeight="1" x14ac:dyDescent="0.2">
      <c r="A10" s="52" t="s">
        <v>70</v>
      </c>
      <c r="B10" s="394" t="s">
        <v>1019</v>
      </c>
      <c r="C10" s="395" t="s">
        <v>53</v>
      </c>
      <c r="D10" s="395" t="s">
        <v>54</v>
      </c>
      <c r="E10" s="396" t="s">
        <v>91</v>
      </c>
      <c r="F10" s="396" t="s">
        <v>82</v>
      </c>
      <c r="G10" s="396" t="s">
        <v>1020</v>
      </c>
      <c r="H10" s="37">
        <v>42</v>
      </c>
      <c r="I10" s="55" t="s">
        <v>57</v>
      </c>
      <c r="J10" s="56">
        <v>585</v>
      </c>
      <c r="K10" s="397">
        <v>22</v>
      </c>
      <c r="L10" s="57">
        <v>0</v>
      </c>
      <c r="M10" s="57">
        <f t="shared" si="4"/>
        <v>22</v>
      </c>
      <c r="N10" s="58">
        <f t="shared" si="5"/>
        <v>12870</v>
      </c>
      <c r="O10" s="59">
        <v>38</v>
      </c>
      <c r="P10" s="59">
        <v>140</v>
      </c>
      <c r="Q10" s="60">
        <v>0.4</v>
      </c>
      <c r="R10" s="61">
        <f t="shared" si="6"/>
        <v>2128</v>
      </c>
      <c r="S10" s="105" t="s">
        <v>92</v>
      </c>
      <c r="T10" s="59">
        <v>200</v>
      </c>
      <c r="U10" s="58">
        <f t="shared" si="7"/>
        <v>4400</v>
      </c>
      <c r="V10" s="38" t="s">
        <v>93</v>
      </c>
      <c r="W10" s="58">
        <f t="shared" si="3"/>
        <v>19398</v>
      </c>
      <c r="X10" s="58">
        <f t="shared" si="8"/>
        <v>4400</v>
      </c>
      <c r="Y10" s="58">
        <v>1</v>
      </c>
      <c r="Z10" s="58">
        <v>600</v>
      </c>
      <c r="AA10" s="57">
        <f t="shared" si="9"/>
        <v>600</v>
      </c>
      <c r="AB10" s="110" t="s">
        <v>94</v>
      </c>
      <c r="AC10" s="64">
        <v>0</v>
      </c>
      <c r="AD10" s="64"/>
      <c r="AE10" s="58">
        <f t="shared" si="0"/>
        <v>5000</v>
      </c>
      <c r="AF10" s="42">
        <f t="shared" si="1"/>
        <v>24398</v>
      </c>
      <c r="AG10" s="65"/>
      <c r="AH10" s="65"/>
      <c r="AI10" s="66" t="str">
        <f t="shared" si="2"/>
        <v>603-PR</v>
      </c>
      <c r="AJ10" s="108"/>
      <c r="AK10" s="68"/>
      <c r="AL10" s="68"/>
      <c r="AM10" s="47"/>
    </row>
    <row r="11" spans="1:41" s="48" customFormat="1" ht="75" customHeight="1" x14ac:dyDescent="0.2">
      <c r="A11" s="52" t="s">
        <v>70</v>
      </c>
      <c r="B11" s="394" t="s">
        <v>1022</v>
      </c>
      <c r="C11" s="395" t="s">
        <v>53</v>
      </c>
      <c r="D11" s="395" t="s">
        <v>54</v>
      </c>
      <c r="E11" s="396" t="s">
        <v>91</v>
      </c>
      <c r="F11" s="396" t="s">
        <v>294</v>
      </c>
      <c r="G11" s="396" t="s">
        <v>1023</v>
      </c>
      <c r="H11" s="399">
        <v>42</v>
      </c>
      <c r="I11" s="394" t="s">
        <v>57</v>
      </c>
      <c r="J11" s="400">
        <v>585</v>
      </c>
      <c r="K11" s="397">
        <v>15</v>
      </c>
      <c r="L11" s="397">
        <v>0</v>
      </c>
      <c r="M11" s="397">
        <f t="shared" si="4"/>
        <v>15</v>
      </c>
      <c r="N11" s="97">
        <f t="shared" si="5"/>
        <v>8775</v>
      </c>
      <c r="O11" s="398">
        <v>38</v>
      </c>
      <c r="P11" s="398">
        <v>140</v>
      </c>
      <c r="Q11" s="402">
        <v>0.4</v>
      </c>
      <c r="R11" s="401">
        <f t="shared" si="6"/>
        <v>2128</v>
      </c>
      <c r="S11" s="410" t="s">
        <v>1024</v>
      </c>
      <c r="T11" s="398">
        <v>0</v>
      </c>
      <c r="U11" s="97">
        <f t="shared" si="7"/>
        <v>0</v>
      </c>
      <c r="V11" s="403"/>
      <c r="W11" s="97">
        <f t="shared" si="3"/>
        <v>10903</v>
      </c>
      <c r="X11" s="97">
        <f t="shared" si="8"/>
        <v>3000</v>
      </c>
      <c r="Y11" s="97">
        <v>1</v>
      </c>
      <c r="Z11" s="97">
        <v>600</v>
      </c>
      <c r="AA11" s="397">
        <f t="shared" si="9"/>
        <v>600</v>
      </c>
      <c r="AB11" s="412" t="s">
        <v>1025</v>
      </c>
      <c r="AC11" s="413">
        <v>0</v>
      </c>
      <c r="AD11" s="64"/>
      <c r="AE11" s="97">
        <f t="shared" si="0"/>
        <v>3600</v>
      </c>
      <c r="AF11" s="418">
        <f t="shared" si="1"/>
        <v>14503</v>
      </c>
      <c r="AG11" s="405"/>
      <c r="AH11" s="405"/>
      <c r="AI11" s="425" t="str">
        <f t="shared" si="2"/>
        <v>603-PR</v>
      </c>
      <c r="AJ11" s="108"/>
      <c r="AK11" s="68"/>
      <c r="AL11" s="68"/>
      <c r="AM11" s="47"/>
    </row>
    <row r="12" spans="1:41" s="48" customFormat="1" ht="121" customHeight="1" x14ac:dyDescent="0.2">
      <c r="A12" s="52" t="s">
        <v>70</v>
      </c>
      <c r="B12" s="53"/>
      <c r="C12" s="34" t="s">
        <v>53</v>
      </c>
      <c r="D12" s="34" t="s">
        <v>54</v>
      </c>
      <c r="E12" s="69" t="s">
        <v>91</v>
      </c>
      <c r="F12" s="69" t="s">
        <v>95</v>
      </c>
      <c r="G12" s="69" t="s">
        <v>96</v>
      </c>
      <c r="H12" s="35">
        <v>56</v>
      </c>
      <c r="I12" s="53" t="s">
        <v>57</v>
      </c>
      <c r="J12" s="93">
        <v>585</v>
      </c>
      <c r="K12" s="94">
        <v>0</v>
      </c>
      <c r="L12" s="94">
        <v>20</v>
      </c>
      <c r="M12" s="57">
        <f t="shared" si="4"/>
        <v>20</v>
      </c>
      <c r="N12" s="58">
        <f t="shared" si="5"/>
        <v>11700</v>
      </c>
      <c r="O12" s="59">
        <v>46</v>
      </c>
      <c r="P12" s="59">
        <v>140</v>
      </c>
      <c r="Q12" s="60">
        <v>0.4</v>
      </c>
      <c r="R12" s="61">
        <f t="shared" si="6"/>
        <v>2576</v>
      </c>
      <c r="S12" s="105" t="s">
        <v>97</v>
      </c>
      <c r="T12" s="59">
        <v>0</v>
      </c>
      <c r="U12" s="58">
        <f t="shared" si="7"/>
        <v>0</v>
      </c>
      <c r="V12" s="38" t="s">
        <v>45</v>
      </c>
      <c r="W12" s="58">
        <f t="shared" si="3"/>
        <v>14276</v>
      </c>
      <c r="X12" s="58">
        <f t="shared" si="8"/>
        <v>4000</v>
      </c>
      <c r="Y12" s="58">
        <v>1</v>
      </c>
      <c r="Z12" s="58">
        <v>600</v>
      </c>
      <c r="AA12" s="57">
        <f t="shared" si="9"/>
        <v>600</v>
      </c>
      <c r="AB12" s="110" t="s">
        <v>98</v>
      </c>
      <c r="AC12" s="64">
        <v>0</v>
      </c>
      <c r="AD12" s="64"/>
      <c r="AE12" s="58">
        <f t="shared" si="0"/>
        <v>4600</v>
      </c>
      <c r="AF12" s="42">
        <f t="shared" si="1"/>
        <v>18876</v>
      </c>
      <c r="AG12" s="65"/>
      <c r="AH12" s="65"/>
      <c r="AI12" s="66" t="str">
        <f t="shared" si="2"/>
        <v>603-PR</v>
      </c>
      <c r="AJ12" s="109" t="s">
        <v>99</v>
      </c>
      <c r="AK12" s="68"/>
      <c r="AL12" s="68"/>
      <c r="AM12" s="47"/>
    </row>
    <row r="13" spans="1:41" s="48" customFormat="1" ht="42" customHeight="1" x14ac:dyDescent="0.2">
      <c r="A13" s="52" t="s">
        <v>70</v>
      </c>
      <c r="B13" s="394" t="s">
        <v>1032</v>
      </c>
      <c r="C13" s="395" t="s">
        <v>53</v>
      </c>
      <c r="D13" s="395" t="s">
        <v>54</v>
      </c>
      <c r="E13" s="396" t="s">
        <v>100</v>
      </c>
      <c r="F13" s="426" t="s">
        <v>65</v>
      </c>
      <c r="G13" s="396" t="s">
        <v>1026</v>
      </c>
      <c r="H13" s="399">
        <v>56</v>
      </c>
      <c r="I13" s="55" t="s">
        <v>57</v>
      </c>
      <c r="J13" s="56">
        <v>585</v>
      </c>
      <c r="K13" s="57">
        <v>0</v>
      </c>
      <c r="L13" s="57">
        <v>17</v>
      </c>
      <c r="M13" s="57">
        <f t="shared" si="4"/>
        <v>17</v>
      </c>
      <c r="N13" s="58">
        <f t="shared" si="5"/>
        <v>9945</v>
      </c>
      <c r="O13" s="59">
        <v>24</v>
      </c>
      <c r="P13" s="59">
        <v>147</v>
      </c>
      <c r="Q13" s="61">
        <v>0.4</v>
      </c>
      <c r="R13" s="60">
        <f t="shared" si="6"/>
        <v>1411.2</v>
      </c>
      <c r="S13" s="62" t="s">
        <v>101</v>
      </c>
      <c r="T13" s="59">
        <v>200</v>
      </c>
      <c r="U13" s="58">
        <f t="shared" si="7"/>
        <v>3400</v>
      </c>
      <c r="V13" s="38" t="s">
        <v>102</v>
      </c>
      <c r="W13" s="58">
        <f t="shared" si="3"/>
        <v>14756.2</v>
      </c>
      <c r="X13" s="58">
        <f t="shared" si="8"/>
        <v>3400</v>
      </c>
      <c r="Y13" s="58">
        <v>1</v>
      </c>
      <c r="Z13" s="58">
        <v>600</v>
      </c>
      <c r="AA13" s="57">
        <f t="shared" si="9"/>
        <v>600</v>
      </c>
      <c r="AB13" s="110" t="s">
        <v>103</v>
      </c>
      <c r="AC13" s="64">
        <v>0</v>
      </c>
      <c r="AD13" s="64"/>
      <c r="AE13" s="58">
        <f t="shared" si="0"/>
        <v>4000</v>
      </c>
      <c r="AF13" s="42">
        <f t="shared" si="1"/>
        <v>18756.2</v>
      </c>
      <c r="AG13" s="65"/>
      <c r="AH13" s="65"/>
      <c r="AI13" s="66" t="str">
        <f t="shared" si="2"/>
        <v>603-PR</v>
      </c>
      <c r="AJ13" s="108"/>
      <c r="AK13" s="68"/>
      <c r="AL13" s="68"/>
      <c r="AM13" s="47"/>
    </row>
    <row r="14" spans="1:41" s="48" customFormat="1" ht="116" customHeight="1" x14ac:dyDescent="0.2">
      <c r="A14" s="52" t="s">
        <v>70</v>
      </c>
      <c r="B14" s="394" t="s">
        <v>1033</v>
      </c>
      <c r="C14" s="395" t="s">
        <v>53</v>
      </c>
      <c r="D14" s="395" t="s">
        <v>63</v>
      </c>
      <c r="E14" s="396" t="s">
        <v>64</v>
      </c>
      <c r="F14" s="396" t="s">
        <v>104</v>
      </c>
      <c r="G14" s="396" t="s">
        <v>1034</v>
      </c>
      <c r="H14" s="35">
        <v>45</v>
      </c>
      <c r="I14" s="53" t="s">
        <v>57</v>
      </c>
      <c r="J14" s="93">
        <v>585</v>
      </c>
      <c r="K14" s="94">
        <v>21</v>
      </c>
      <c r="L14" s="94">
        <v>0</v>
      </c>
      <c r="M14" s="57">
        <f t="shared" si="4"/>
        <v>21</v>
      </c>
      <c r="N14" s="58">
        <f t="shared" si="5"/>
        <v>12285</v>
      </c>
      <c r="O14" s="59">
        <v>18</v>
      </c>
      <c r="P14" s="59">
        <v>138</v>
      </c>
      <c r="Q14" s="60">
        <v>0.4</v>
      </c>
      <c r="R14" s="61">
        <f t="shared" si="6"/>
        <v>993.6</v>
      </c>
      <c r="S14" s="105" t="s">
        <v>105</v>
      </c>
      <c r="T14" s="59">
        <v>75</v>
      </c>
      <c r="U14" s="58">
        <f t="shared" si="7"/>
        <v>1575</v>
      </c>
      <c r="V14" s="38" t="s">
        <v>106</v>
      </c>
      <c r="W14" s="58">
        <f t="shared" si="3"/>
        <v>14853.6</v>
      </c>
      <c r="X14" s="58">
        <f t="shared" si="8"/>
        <v>4200</v>
      </c>
      <c r="Y14" s="58">
        <v>1</v>
      </c>
      <c r="Z14" s="58">
        <v>500</v>
      </c>
      <c r="AA14" s="57">
        <f t="shared" si="9"/>
        <v>500</v>
      </c>
      <c r="AB14" s="110" t="s">
        <v>107</v>
      </c>
      <c r="AC14" s="64">
        <v>0</v>
      </c>
      <c r="AD14" s="64"/>
      <c r="AE14" s="58">
        <f t="shared" si="0"/>
        <v>4700</v>
      </c>
      <c r="AF14" s="42">
        <f t="shared" si="1"/>
        <v>19553.599999999999</v>
      </c>
      <c r="AG14" s="65"/>
      <c r="AH14" s="65"/>
      <c r="AI14" s="66" t="str">
        <f t="shared" si="2"/>
        <v>603-PR</v>
      </c>
      <c r="AJ14" s="109" t="s">
        <v>108</v>
      </c>
      <c r="AK14" s="68"/>
      <c r="AL14" s="68"/>
      <c r="AM14" s="47"/>
    </row>
    <row r="15" spans="1:41" s="48" customFormat="1" ht="76" customHeight="1" x14ac:dyDescent="0.2">
      <c r="A15" s="52" t="s">
        <v>109</v>
      </c>
      <c r="B15" s="53" t="s">
        <v>38</v>
      </c>
      <c r="C15" s="34" t="s">
        <v>53</v>
      </c>
      <c r="D15" s="34" t="s">
        <v>63</v>
      </c>
      <c r="E15" s="69" t="s">
        <v>64</v>
      </c>
      <c r="F15" s="111" t="s">
        <v>65</v>
      </c>
      <c r="G15" s="69" t="s">
        <v>66</v>
      </c>
      <c r="H15" s="35">
        <v>56</v>
      </c>
      <c r="I15" s="53" t="s">
        <v>57</v>
      </c>
      <c r="J15" s="93">
        <v>585</v>
      </c>
      <c r="K15" s="94">
        <v>25</v>
      </c>
      <c r="L15" s="94">
        <v>0</v>
      </c>
      <c r="M15" s="57">
        <f t="shared" si="4"/>
        <v>25</v>
      </c>
      <c r="N15" s="58">
        <f t="shared" si="5"/>
        <v>14625</v>
      </c>
      <c r="O15" s="59">
        <v>24</v>
      </c>
      <c r="P15" s="59">
        <v>138</v>
      </c>
      <c r="Q15" s="60">
        <v>0.4</v>
      </c>
      <c r="R15" s="61">
        <f t="shared" si="6"/>
        <v>1324.8000000000002</v>
      </c>
      <c r="S15" s="62" t="s">
        <v>110</v>
      </c>
      <c r="T15" s="59">
        <v>200</v>
      </c>
      <c r="U15" s="58">
        <f t="shared" si="7"/>
        <v>5000</v>
      </c>
      <c r="V15" s="38" t="s">
        <v>111</v>
      </c>
      <c r="W15" s="58">
        <f t="shared" si="3"/>
        <v>20949.8</v>
      </c>
      <c r="X15" s="58">
        <f t="shared" si="8"/>
        <v>5000</v>
      </c>
      <c r="Y15" s="58">
        <v>1</v>
      </c>
      <c r="Z15" s="58">
        <v>500</v>
      </c>
      <c r="AA15" s="57">
        <f t="shared" si="9"/>
        <v>500</v>
      </c>
      <c r="AB15" s="110" t="s">
        <v>69</v>
      </c>
      <c r="AC15" s="64">
        <v>0</v>
      </c>
      <c r="AD15" s="64"/>
      <c r="AE15" s="58">
        <f t="shared" si="0"/>
        <v>5500</v>
      </c>
      <c r="AF15" s="42">
        <f t="shared" si="1"/>
        <v>26449.8</v>
      </c>
      <c r="AG15" s="65">
        <f>SUM(M15:M15)</f>
        <v>25</v>
      </c>
      <c r="AH15" s="65">
        <f>SUM(AF15:AF15)</f>
        <v>26449.8</v>
      </c>
      <c r="AI15" s="66" t="str">
        <f t="shared" si="2"/>
        <v>604-PR</v>
      </c>
      <c r="AJ15" s="109" t="s">
        <v>112</v>
      </c>
      <c r="AK15" s="68">
        <v>26450</v>
      </c>
      <c r="AL15" s="68">
        <v>26450</v>
      </c>
      <c r="AM15" s="47" t="s">
        <v>113</v>
      </c>
    </row>
    <row r="16" spans="1:41" s="48" customFormat="1" ht="68" customHeight="1" x14ac:dyDescent="0.2">
      <c r="A16" s="52" t="s">
        <v>114</v>
      </c>
      <c r="B16" s="53"/>
      <c r="C16" s="34" t="s">
        <v>115</v>
      </c>
      <c r="D16" s="112">
        <v>0</v>
      </c>
      <c r="E16" s="112">
        <v>15</v>
      </c>
      <c r="F16" s="69" t="s">
        <v>116</v>
      </c>
      <c r="G16" s="69" t="s">
        <v>117</v>
      </c>
      <c r="H16" s="37">
        <v>42</v>
      </c>
      <c r="I16" s="55" t="s">
        <v>44</v>
      </c>
      <c r="J16" s="113">
        <v>753</v>
      </c>
      <c r="K16" s="57">
        <v>0</v>
      </c>
      <c r="L16" s="57">
        <v>0</v>
      </c>
      <c r="M16" s="57">
        <v>0</v>
      </c>
      <c r="N16" s="114">
        <f t="shared" ref="N16:N33" si="10">SUM(D16+E16)*J16</f>
        <v>11295</v>
      </c>
      <c r="O16" s="59">
        <v>0</v>
      </c>
      <c r="P16" s="59">
        <v>0</v>
      </c>
      <c r="Q16" s="61">
        <v>0</v>
      </c>
      <c r="R16" s="61">
        <f t="shared" ref="R16:R33" si="11">SUM(M16*135)</f>
        <v>0</v>
      </c>
      <c r="S16" s="62"/>
      <c r="T16" s="59">
        <v>0</v>
      </c>
      <c r="U16" s="58">
        <f t="shared" si="7"/>
        <v>0</v>
      </c>
      <c r="V16" s="38" t="s">
        <v>45</v>
      </c>
      <c r="W16" s="58">
        <f t="shared" si="3"/>
        <v>11295</v>
      </c>
      <c r="X16" s="58">
        <v>0</v>
      </c>
      <c r="Y16" s="58">
        <v>0</v>
      </c>
      <c r="Z16" s="58">
        <v>0</v>
      </c>
      <c r="AA16" s="57">
        <v>0</v>
      </c>
      <c r="AB16" s="110" t="s">
        <v>45</v>
      </c>
      <c r="AC16" s="64">
        <v>0</v>
      </c>
      <c r="AD16" s="64"/>
      <c r="AE16" s="58">
        <v>0</v>
      </c>
      <c r="AF16" s="42">
        <f t="shared" si="1"/>
        <v>11295</v>
      </c>
      <c r="AG16" s="115" t="s">
        <v>38</v>
      </c>
      <c r="AH16" s="65">
        <f t="shared" ref="AH16" si="12">SUM(AF16:AF46)</f>
        <v>671505</v>
      </c>
      <c r="AI16" s="66" t="str">
        <f t="shared" si="2"/>
        <v>605-PR</v>
      </c>
      <c r="AJ16" s="109" t="s">
        <v>118</v>
      </c>
      <c r="AK16" s="68"/>
      <c r="AL16" s="68"/>
      <c r="AM16" s="47"/>
    </row>
    <row r="17" spans="1:39" s="48" customFormat="1" ht="44" customHeight="1" x14ac:dyDescent="0.2">
      <c r="A17" s="52" t="s">
        <v>114</v>
      </c>
      <c r="B17" s="53"/>
      <c r="C17" s="34" t="s">
        <v>115</v>
      </c>
      <c r="D17" s="112">
        <v>15</v>
      </c>
      <c r="E17" s="112">
        <v>14</v>
      </c>
      <c r="F17" s="69" t="s">
        <v>119</v>
      </c>
      <c r="G17" s="69" t="s">
        <v>120</v>
      </c>
      <c r="H17" s="37">
        <v>43</v>
      </c>
      <c r="I17" s="55" t="s">
        <v>44</v>
      </c>
      <c r="J17" s="113">
        <v>753</v>
      </c>
      <c r="K17" s="57">
        <v>0</v>
      </c>
      <c r="L17" s="57">
        <v>0</v>
      </c>
      <c r="M17" s="57">
        <v>0</v>
      </c>
      <c r="N17" s="114">
        <f t="shared" si="10"/>
        <v>21837</v>
      </c>
      <c r="O17" s="59">
        <v>0</v>
      </c>
      <c r="P17" s="59">
        <v>0</v>
      </c>
      <c r="Q17" s="61">
        <v>0</v>
      </c>
      <c r="R17" s="61">
        <f t="shared" si="11"/>
        <v>0</v>
      </c>
      <c r="S17" s="62"/>
      <c r="T17" s="59">
        <v>0</v>
      </c>
      <c r="U17" s="58">
        <f t="shared" si="7"/>
        <v>0</v>
      </c>
      <c r="V17" s="38" t="s">
        <v>45</v>
      </c>
      <c r="W17" s="58">
        <f t="shared" si="3"/>
        <v>21837</v>
      </c>
      <c r="X17" s="58">
        <v>0</v>
      </c>
      <c r="Y17" s="58">
        <v>0</v>
      </c>
      <c r="Z17" s="58">
        <v>0</v>
      </c>
      <c r="AA17" s="57">
        <v>0</v>
      </c>
      <c r="AB17" s="110" t="s">
        <v>45</v>
      </c>
      <c r="AC17" s="64">
        <v>0</v>
      </c>
      <c r="AD17" s="64"/>
      <c r="AE17" s="58">
        <v>0</v>
      </c>
      <c r="AF17" s="42">
        <f t="shared" si="1"/>
        <v>21837</v>
      </c>
      <c r="AG17" s="116"/>
      <c r="AH17" s="65" t="s">
        <v>38</v>
      </c>
      <c r="AI17" s="66" t="str">
        <f t="shared" si="2"/>
        <v>605-PR</v>
      </c>
      <c r="AJ17" s="109" t="s">
        <v>121</v>
      </c>
      <c r="AK17" s="68"/>
      <c r="AL17" s="68"/>
      <c r="AM17" s="47"/>
    </row>
    <row r="18" spans="1:39" s="48" customFormat="1" ht="58" customHeight="1" x14ac:dyDescent="0.2">
      <c r="A18" s="52" t="s">
        <v>114</v>
      </c>
      <c r="B18" s="53"/>
      <c r="C18" s="34" t="s">
        <v>115</v>
      </c>
      <c r="D18" s="112">
        <v>15</v>
      </c>
      <c r="E18" s="117">
        <v>0</v>
      </c>
      <c r="F18" s="54" t="s">
        <v>1063</v>
      </c>
      <c r="G18" s="54" t="s">
        <v>1064</v>
      </c>
      <c r="H18" s="37">
        <v>42</v>
      </c>
      <c r="I18" s="55" t="s">
        <v>44</v>
      </c>
      <c r="J18" s="113">
        <v>1200</v>
      </c>
      <c r="K18" s="57">
        <v>0</v>
      </c>
      <c r="L18" s="57">
        <v>0</v>
      </c>
      <c r="M18" s="57">
        <v>0</v>
      </c>
      <c r="N18" s="114">
        <f t="shared" si="10"/>
        <v>18000</v>
      </c>
      <c r="O18" s="59">
        <v>0</v>
      </c>
      <c r="P18" s="59">
        <v>0</v>
      </c>
      <c r="Q18" s="61">
        <v>0</v>
      </c>
      <c r="R18" s="61">
        <f t="shared" si="11"/>
        <v>0</v>
      </c>
      <c r="S18" s="62"/>
      <c r="T18" s="59">
        <v>0</v>
      </c>
      <c r="U18" s="58">
        <f t="shared" si="7"/>
        <v>0</v>
      </c>
      <c r="V18" s="38" t="s">
        <v>45</v>
      </c>
      <c r="W18" s="58">
        <f t="shared" si="3"/>
        <v>18000</v>
      </c>
      <c r="X18" s="58">
        <v>0</v>
      </c>
      <c r="Y18" s="58">
        <v>0</v>
      </c>
      <c r="Z18" s="58">
        <v>0</v>
      </c>
      <c r="AA18" s="57">
        <v>0</v>
      </c>
      <c r="AB18" s="110" t="s">
        <v>45</v>
      </c>
      <c r="AC18" s="64">
        <v>0</v>
      </c>
      <c r="AD18" s="64"/>
      <c r="AE18" s="58">
        <v>0</v>
      </c>
      <c r="AF18" s="42">
        <f t="shared" si="1"/>
        <v>18000</v>
      </c>
      <c r="AG18" s="65"/>
      <c r="AH18" s="65" t="s">
        <v>38</v>
      </c>
      <c r="AI18" s="66" t="str">
        <f t="shared" si="2"/>
        <v>605-PR</v>
      </c>
      <c r="AJ18" s="109" t="s">
        <v>123</v>
      </c>
      <c r="AK18" s="68"/>
      <c r="AL18" s="68"/>
      <c r="AM18" s="47"/>
    </row>
    <row r="19" spans="1:39" s="48" customFormat="1" ht="48" customHeight="1" x14ac:dyDescent="0.2">
      <c r="A19" s="52" t="s">
        <v>114</v>
      </c>
      <c r="B19" s="53"/>
      <c r="C19" s="34" t="s">
        <v>115</v>
      </c>
      <c r="D19" s="112">
        <v>0</v>
      </c>
      <c r="E19" s="117">
        <v>10</v>
      </c>
      <c r="F19" s="54" t="s">
        <v>124</v>
      </c>
      <c r="G19" s="54" t="s">
        <v>125</v>
      </c>
      <c r="H19" s="37">
        <v>42</v>
      </c>
      <c r="I19" s="55" t="s">
        <v>44</v>
      </c>
      <c r="J19" s="113">
        <v>753</v>
      </c>
      <c r="K19" s="57">
        <v>0</v>
      </c>
      <c r="L19" s="57">
        <v>0</v>
      </c>
      <c r="M19" s="57">
        <v>0</v>
      </c>
      <c r="N19" s="118">
        <f t="shared" si="10"/>
        <v>7530</v>
      </c>
      <c r="O19" s="59">
        <v>0</v>
      </c>
      <c r="P19" s="59">
        <v>0</v>
      </c>
      <c r="Q19" s="61">
        <v>0</v>
      </c>
      <c r="R19" s="61">
        <f t="shared" si="11"/>
        <v>0</v>
      </c>
      <c r="S19" s="62"/>
      <c r="T19" s="59">
        <v>0</v>
      </c>
      <c r="U19" s="58">
        <f t="shared" si="7"/>
        <v>0</v>
      </c>
      <c r="V19" s="38" t="s">
        <v>45</v>
      </c>
      <c r="W19" s="58">
        <f t="shared" si="3"/>
        <v>7530</v>
      </c>
      <c r="X19" s="58">
        <v>0</v>
      </c>
      <c r="Y19" s="58">
        <v>0</v>
      </c>
      <c r="Z19" s="58">
        <v>0</v>
      </c>
      <c r="AA19" s="57">
        <v>0</v>
      </c>
      <c r="AB19" s="110" t="s">
        <v>45</v>
      </c>
      <c r="AC19" s="64">
        <v>0</v>
      </c>
      <c r="AD19" s="64"/>
      <c r="AE19" s="58">
        <v>0</v>
      </c>
      <c r="AF19" s="42">
        <f t="shared" si="1"/>
        <v>7530</v>
      </c>
      <c r="AG19" s="116"/>
      <c r="AH19" s="65" t="s">
        <v>38</v>
      </c>
      <c r="AI19" s="66" t="str">
        <f t="shared" si="2"/>
        <v>605-PR</v>
      </c>
      <c r="AJ19" s="119" t="s">
        <v>126</v>
      </c>
      <c r="AK19" s="120"/>
      <c r="AL19" s="120"/>
      <c r="AM19" s="47"/>
    </row>
    <row r="20" spans="1:39" s="48" customFormat="1" ht="58" customHeight="1" x14ac:dyDescent="0.2">
      <c r="A20" s="73" t="s">
        <v>114</v>
      </c>
      <c r="B20" s="121"/>
      <c r="C20" s="122" t="s">
        <v>115</v>
      </c>
      <c r="D20" s="123">
        <v>0</v>
      </c>
      <c r="E20" s="123">
        <v>0</v>
      </c>
      <c r="F20" s="74" t="s">
        <v>127</v>
      </c>
      <c r="G20" s="74" t="s">
        <v>128</v>
      </c>
      <c r="H20" s="124">
        <v>42</v>
      </c>
      <c r="I20" s="121" t="s">
        <v>44</v>
      </c>
      <c r="J20" s="125">
        <v>1200</v>
      </c>
      <c r="K20" s="78">
        <v>0</v>
      </c>
      <c r="L20" s="78">
        <v>0</v>
      </c>
      <c r="M20" s="78">
        <v>0</v>
      </c>
      <c r="N20" s="126">
        <f t="shared" si="10"/>
        <v>0</v>
      </c>
      <c r="O20" s="80">
        <v>0</v>
      </c>
      <c r="P20" s="80">
        <v>0</v>
      </c>
      <c r="Q20" s="127">
        <v>0</v>
      </c>
      <c r="R20" s="127">
        <f t="shared" si="11"/>
        <v>0</v>
      </c>
      <c r="S20" s="128"/>
      <c r="T20" s="80">
        <v>0</v>
      </c>
      <c r="U20" s="79">
        <f t="shared" si="7"/>
        <v>0</v>
      </c>
      <c r="V20" s="386" t="s">
        <v>45</v>
      </c>
      <c r="W20" s="79">
        <f t="shared" si="3"/>
        <v>0</v>
      </c>
      <c r="X20" s="79">
        <v>0</v>
      </c>
      <c r="Y20" s="79">
        <v>0</v>
      </c>
      <c r="Z20" s="79">
        <v>0</v>
      </c>
      <c r="AA20" s="78">
        <v>0</v>
      </c>
      <c r="AB20" s="84" t="s">
        <v>45</v>
      </c>
      <c r="AC20" s="85">
        <v>0</v>
      </c>
      <c r="AD20" s="85"/>
      <c r="AE20" s="79">
        <v>0</v>
      </c>
      <c r="AF20" s="87">
        <f t="shared" si="1"/>
        <v>0</v>
      </c>
      <c r="AG20" s="129"/>
      <c r="AH20" s="65" t="s">
        <v>38</v>
      </c>
      <c r="AI20" s="89" t="str">
        <f t="shared" si="2"/>
        <v>605-PR</v>
      </c>
      <c r="AJ20" s="109" t="s">
        <v>129</v>
      </c>
      <c r="AK20" s="68"/>
      <c r="AL20" s="68"/>
      <c r="AM20" s="47"/>
    </row>
    <row r="21" spans="1:39" s="48" customFormat="1" ht="61" customHeight="1" x14ac:dyDescent="0.2">
      <c r="A21" s="52" t="s">
        <v>114</v>
      </c>
      <c r="B21" s="53"/>
      <c r="C21" s="33" t="s">
        <v>115</v>
      </c>
      <c r="D21" s="117">
        <v>0</v>
      </c>
      <c r="E21" s="117">
        <v>15</v>
      </c>
      <c r="F21" s="69" t="s">
        <v>116</v>
      </c>
      <c r="G21" s="69" t="s">
        <v>130</v>
      </c>
      <c r="H21" s="35">
        <v>42</v>
      </c>
      <c r="I21" s="53" t="s">
        <v>44</v>
      </c>
      <c r="J21" s="130">
        <v>1200</v>
      </c>
      <c r="K21" s="94">
        <v>0</v>
      </c>
      <c r="L21" s="94">
        <v>0</v>
      </c>
      <c r="M21" s="94">
        <v>0</v>
      </c>
      <c r="N21" s="118">
        <f t="shared" si="10"/>
        <v>18000</v>
      </c>
      <c r="O21" s="95">
        <v>0</v>
      </c>
      <c r="P21" s="95">
        <v>0</v>
      </c>
      <c r="Q21" s="131">
        <v>0</v>
      </c>
      <c r="R21" s="131">
        <f t="shared" si="11"/>
        <v>0</v>
      </c>
      <c r="S21" s="82"/>
      <c r="T21" s="95">
        <v>0</v>
      </c>
      <c r="U21" s="63">
        <f t="shared" si="7"/>
        <v>0</v>
      </c>
      <c r="V21" s="36" t="s">
        <v>45</v>
      </c>
      <c r="W21" s="63">
        <f t="shared" si="3"/>
        <v>18000</v>
      </c>
      <c r="X21" s="63">
        <v>0</v>
      </c>
      <c r="Y21" s="63">
        <v>0</v>
      </c>
      <c r="Z21" s="63">
        <v>0</v>
      </c>
      <c r="AA21" s="94">
        <v>0</v>
      </c>
      <c r="AB21" s="99" t="s">
        <v>45</v>
      </c>
      <c r="AC21" s="86">
        <v>0</v>
      </c>
      <c r="AD21" s="86"/>
      <c r="AE21" s="63">
        <v>0</v>
      </c>
      <c r="AF21" s="100">
        <f t="shared" si="1"/>
        <v>18000</v>
      </c>
      <c r="AG21" s="132"/>
      <c r="AH21" s="65" t="s">
        <v>38</v>
      </c>
      <c r="AI21" s="101"/>
      <c r="AJ21" s="109" t="s">
        <v>129</v>
      </c>
      <c r="AK21" s="68"/>
      <c r="AL21" s="68"/>
      <c r="AM21" s="47"/>
    </row>
    <row r="22" spans="1:39" s="48" customFormat="1" ht="39.75" customHeight="1" x14ac:dyDescent="0.2">
      <c r="A22" s="52" t="s">
        <v>114</v>
      </c>
      <c r="B22" s="53"/>
      <c r="C22" s="34" t="s">
        <v>115</v>
      </c>
      <c r="D22" s="112">
        <v>0</v>
      </c>
      <c r="E22" s="112">
        <v>20</v>
      </c>
      <c r="F22" s="54" t="s">
        <v>131</v>
      </c>
      <c r="G22" s="54" t="s">
        <v>132</v>
      </c>
      <c r="H22" s="37">
        <v>42</v>
      </c>
      <c r="I22" s="55" t="s">
        <v>44</v>
      </c>
      <c r="J22" s="113">
        <v>1200</v>
      </c>
      <c r="K22" s="57">
        <v>0</v>
      </c>
      <c r="L22" s="57">
        <v>0</v>
      </c>
      <c r="M22" s="57">
        <v>0</v>
      </c>
      <c r="N22" s="114">
        <f t="shared" si="10"/>
        <v>24000</v>
      </c>
      <c r="O22" s="59">
        <v>0</v>
      </c>
      <c r="P22" s="59">
        <v>0</v>
      </c>
      <c r="Q22" s="61">
        <v>0</v>
      </c>
      <c r="R22" s="61">
        <f t="shared" si="11"/>
        <v>0</v>
      </c>
      <c r="S22" s="62"/>
      <c r="T22" s="59">
        <v>0</v>
      </c>
      <c r="U22" s="58">
        <f t="shared" si="7"/>
        <v>0</v>
      </c>
      <c r="V22" s="38" t="s">
        <v>45</v>
      </c>
      <c r="W22" s="58">
        <f t="shared" si="3"/>
        <v>24000</v>
      </c>
      <c r="X22" s="58">
        <v>0</v>
      </c>
      <c r="Y22" s="58">
        <v>0</v>
      </c>
      <c r="Z22" s="58">
        <v>0</v>
      </c>
      <c r="AA22" s="57">
        <v>0</v>
      </c>
      <c r="AB22" s="110" t="s">
        <v>45</v>
      </c>
      <c r="AC22" s="64">
        <v>0</v>
      </c>
      <c r="AD22" s="64"/>
      <c r="AE22" s="58">
        <v>0</v>
      </c>
      <c r="AF22" s="42">
        <f t="shared" si="1"/>
        <v>24000</v>
      </c>
      <c r="AG22" s="116"/>
      <c r="AH22" s="65" t="s">
        <v>38</v>
      </c>
      <c r="AI22" s="66" t="str">
        <f t="shared" ref="AI22:AI46" si="13">A22</f>
        <v>605-PR</v>
      </c>
      <c r="AJ22" s="108"/>
      <c r="AK22" s="68"/>
      <c r="AL22" s="68"/>
      <c r="AM22" s="47"/>
    </row>
    <row r="23" spans="1:39" s="48" customFormat="1" ht="39.75" customHeight="1" x14ac:dyDescent="0.2">
      <c r="A23" s="52" t="s">
        <v>114</v>
      </c>
      <c r="B23" s="53"/>
      <c r="C23" s="34" t="s">
        <v>115</v>
      </c>
      <c r="D23" s="112">
        <v>0</v>
      </c>
      <c r="E23" s="112">
        <v>20</v>
      </c>
      <c r="F23" s="54" t="s">
        <v>133</v>
      </c>
      <c r="G23" s="54" t="s">
        <v>134</v>
      </c>
      <c r="H23" s="37">
        <v>42</v>
      </c>
      <c r="I23" s="55" t="s">
        <v>44</v>
      </c>
      <c r="J23" s="113">
        <v>1200</v>
      </c>
      <c r="K23" s="57">
        <v>0</v>
      </c>
      <c r="L23" s="57">
        <v>0</v>
      </c>
      <c r="M23" s="57">
        <v>0</v>
      </c>
      <c r="N23" s="114">
        <f t="shared" si="10"/>
        <v>24000</v>
      </c>
      <c r="O23" s="59">
        <v>0</v>
      </c>
      <c r="P23" s="59">
        <v>0</v>
      </c>
      <c r="Q23" s="61">
        <v>0</v>
      </c>
      <c r="R23" s="61">
        <f t="shared" si="11"/>
        <v>0</v>
      </c>
      <c r="S23" s="62"/>
      <c r="T23" s="59">
        <v>0</v>
      </c>
      <c r="U23" s="58">
        <f t="shared" si="7"/>
        <v>0</v>
      </c>
      <c r="V23" s="38" t="s">
        <v>45</v>
      </c>
      <c r="W23" s="58">
        <f t="shared" si="3"/>
        <v>24000</v>
      </c>
      <c r="X23" s="58">
        <v>0</v>
      </c>
      <c r="Y23" s="58">
        <v>0</v>
      </c>
      <c r="Z23" s="58">
        <v>0</v>
      </c>
      <c r="AA23" s="57">
        <v>0</v>
      </c>
      <c r="AB23" s="110" t="s">
        <v>45</v>
      </c>
      <c r="AC23" s="64">
        <v>0</v>
      </c>
      <c r="AD23" s="64"/>
      <c r="AE23" s="58">
        <v>0</v>
      </c>
      <c r="AF23" s="42">
        <f t="shared" si="1"/>
        <v>24000</v>
      </c>
      <c r="AG23" s="116"/>
      <c r="AH23" s="65" t="s">
        <v>38</v>
      </c>
      <c r="AI23" s="66" t="str">
        <f t="shared" si="13"/>
        <v>605-PR</v>
      </c>
      <c r="AJ23" s="108"/>
      <c r="AK23" s="68"/>
      <c r="AL23" s="68"/>
      <c r="AM23" s="47"/>
    </row>
    <row r="24" spans="1:39" s="48" customFormat="1" ht="39.75" customHeight="1" x14ac:dyDescent="0.2">
      <c r="A24" s="52" t="s">
        <v>114</v>
      </c>
      <c r="B24" s="53"/>
      <c r="C24" s="34" t="s">
        <v>115</v>
      </c>
      <c r="D24" s="112">
        <v>0</v>
      </c>
      <c r="E24" s="117">
        <v>34</v>
      </c>
      <c r="F24" s="54" t="s">
        <v>135</v>
      </c>
      <c r="G24" s="54" t="s">
        <v>136</v>
      </c>
      <c r="H24" s="37">
        <v>42</v>
      </c>
      <c r="I24" s="55" t="s">
        <v>44</v>
      </c>
      <c r="J24" s="113">
        <v>1200</v>
      </c>
      <c r="K24" s="57">
        <v>0</v>
      </c>
      <c r="L24" s="57">
        <v>0</v>
      </c>
      <c r="M24" s="57">
        <v>0</v>
      </c>
      <c r="N24" s="118">
        <f t="shared" si="10"/>
        <v>40800</v>
      </c>
      <c r="O24" s="59">
        <v>0</v>
      </c>
      <c r="P24" s="59">
        <v>0</v>
      </c>
      <c r="Q24" s="61">
        <v>0</v>
      </c>
      <c r="R24" s="61">
        <f t="shared" si="11"/>
        <v>0</v>
      </c>
      <c r="S24" s="62"/>
      <c r="T24" s="59">
        <v>0</v>
      </c>
      <c r="U24" s="58">
        <f t="shared" si="7"/>
        <v>0</v>
      </c>
      <c r="V24" s="38" t="s">
        <v>45</v>
      </c>
      <c r="W24" s="58">
        <f t="shared" si="3"/>
        <v>40800</v>
      </c>
      <c r="X24" s="58">
        <v>0</v>
      </c>
      <c r="Y24" s="58">
        <v>0</v>
      </c>
      <c r="Z24" s="58">
        <v>0</v>
      </c>
      <c r="AA24" s="57">
        <v>0</v>
      </c>
      <c r="AB24" s="110" t="s">
        <v>45</v>
      </c>
      <c r="AC24" s="64">
        <v>0</v>
      </c>
      <c r="AD24" s="64"/>
      <c r="AE24" s="58">
        <v>0</v>
      </c>
      <c r="AF24" s="42">
        <f t="shared" si="1"/>
        <v>40800</v>
      </c>
      <c r="AG24" s="116"/>
      <c r="AH24" s="65" t="s">
        <v>38</v>
      </c>
      <c r="AI24" s="66" t="str">
        <f t="shared" si="13"/>
        <v>605-PR</v>
      </c>
      <c r="AJ24" s="109" t="s">
        <v>137</v>
      </c>
      <c r="AK24" s="68"/>
      <c r="AL24" s="68"/>
      <c r="AM24" s="47"/>
    </row>
    <row r="25" spans="1:39" s="48" customFormat="1" ht="64" customHeight="1" x14ac:dyDescent="0.2">
      <c r="A25" s="52" t="s">
        <v>114</v>
      </c>
      <c r="B25" s="53"/>
      <c r="C25" s="34" t="s">
        <v>115</v>
      </c>
      <c r="D25" s="112">
        <v>0</v>
      </c>
      <c r="E25" s="117">
        <v>40</v>
      </c>
      <c r="F25" s="54" t="s">
        <v>138</v>
      </c>
      <c r="G25" s="54" t="s">
        <v>139</v>
      </c>
      <c r="H25" s="37">
        <v>42</v>
      </c>
      <c r="I25" s="55" t="s">
        <v>44</v>
      </c>
      <c r="J25" s="113">
        <v>753</v>
      </c>
      <c r="K25" s="57">
        <v>0</v>
      </c>
      <c r="L25" s="57">
        <v>0</v>
      </c>
      <c r="M25" s="57">
        <v>0</v>
      </c>
      <c r="N25" s="118">
        <f t="shared" si="10"/>
        <v>30120</v>
      </c>
      <c r="O25" s="59">
        <v>0</v>
      </c>
      <c r="P25" s="59">
        <v>0</v>
      </c>
      <c r="Q25" s="61">
        <v>0</v>
      </c>
      <c r="R25" s="61">
        <f t="shared" si="11"/>
        <v>0</v>
      </c>
      <c r="S25" s="62"/>
      <c r="T25" s="59">
        <v>0</v>
      </c>
      <c r="U25" s="58">
        <f t="shared" si="7"/>
        <v>0</v>
      </c>
      <c r="V25" s="38" t="s">
        <v>45</v>
      </c>
      <c r="W25" s="58">
        <f t="shared" si="3"/>
        <v>30120</v>
      </c>
      <c r="X25" s="58">
        <v>0</v>
      </c>
      <c r="Y25" s="58">
        <v>0</v>
      </c>
      <c r="Z25" s="58">
        <v>0</v>
      </c>
      <c r="AA25" s="57">
        <v>0</v>
      </c>
      <c r="AB25" s="110" t="s">
        <v>45</v>
      </c>
      <c r="AC25" s="64">
        <v>0</v>
      </c>
      <c r="AD25" s="64"/>
      <c r="AE25" s="58">
        <v>0</v>
      </c>
      <c r="AF25" s="42">
        <f t="shared" si="1"/>
        <v>30120</v>
      </c>
      <c r="AG25" s="116"/>
      <c r="AH25" s="65" t="s">
        <v>38</v>
      </c>
      <c r="AI25" s="66" t="str">
        <f t="shared" si="13"/>
        <v>605-PR</v>
      </c>
      <c r="AJ25" s="109" t="s">
        <v>140</v>
      </c>
      <c r="AK25" s="68"/>
      <c r="AL25" s="68"/>
      <c r="AM25" s="47"/>
    </row>
    <row r="26" spans="1:39" s="48" customFormat="1" ht="39.75" customHeight="1" x14ac:dyDescent="0.2">
      <c r="A26" s="52" t="s">
        <v>114</v>
      </c>
      <c r="B26" s="53"/>
      <c r="C26" s="34" t="s">
        <v>115</v>
      </c>
      <c r="D26" s="112">
        <v>0</v>
      </c>
      <c r="E26" s="112">
        <v>0</v>
      </c>
      <c r="F26" s="133" t="s">
        <v>141</v>
      </c>
      <c r="G26" s="54" t="s">
        <v>142</v>
      </c>
      <c r="H26" s="37">
        <v>42</v>
      </c>
      <c r="I26" s="55" t="s">
        <v>44</v>
      </c>
      <c r="J26" s="113">
        <v>753</v>
      </c>
      <c r="K26" s="57">
        <v>0</v>
      </c>
      <c r="L26" s="57">
        <v>0</v>
      </c>
      <c r="M26" s="57">
        <v>0</v>
      </c>
      <c r="N26" s="114">
        <f t="shared" si="10"/>
        <v>0</v>
      </c>
      <c r="O26" s="59">
        <v>0</v>
      </c>
      <c r="P26" s="59">
        <v>0</v>
      </c>
      <c r="Q26" s="61">
        <v>0</v>
      </c>
      <c r="R26" s="61">
        <f t="shared" si="11"/>
        <v>0</v>
      </c>
      <c r="S26" s="62"/>
      <c r="T26" s="59">
        <v>0</v>
      </c>
      <c r="U26" s="58">
        <f t="shared" si="7"/>
        <v>0</v>
      </c>
      <c r="V26" s="38" t="s">
        <v>45</v>
      </c>
      <c r="W26" s="58">
        <f t="shared" si="3"/>
        <v>0</v>
      </c>
      <c r="X26" s="58">
        <v>0</v>
      </c>
      <c r="Y26" s="58">
        <v>0</v>
      </c>
      <c r="Z26" s="58">
        <v>0</v>
      </c>
      <c r="AA26" s="57">
        <v>0</v>
      </c>
      <c r="AB26" s="110" t="s">
        <v>45</v>
      </c>
      <c r="AC26" s="64">
        <v>0</v>
      </c>
      <c r="AD26" s="64"/>
      <c r="AE26" s="58">
        <v>0</v>
      </c>
      <c r="AF26" s="42">
        <f t="shared" si="1"/>
        <v>0</v>
      </c>
      <c r="AG26" s="115"/>
      <c r="AH26" s="65" t="s">
        <v>38</v>
      </c>
      <c r="AI26" s="66" t="str">
        <f t="shared" si="13"/>
        <v>605-PR</v>
      </c>
      <c r="AJ26" s="134"/>
      <c r="AK26" s="135"/>
      <c r="AL26" s="135"/>
      <c r="AM26" s="47"/>
    </row>
    <row r="27" spans="1:39" s="48" customFormat="1" ht="42" customHeight="1" x14ac:dyDescent="0.2">
      <c r="A27" s="52" t="s">
        <v>114</v>
      </c>
      <c r="B27" s="53"/>
      <c r="C27" s="34" t="s">
        <v>115</v>
      </c>
      <c r="D27" s="112">
        <v>0</v>
      </c>
      <c r="E27" s="112">
        <v>0</v>
      </c>
      <c r="F27" s="34" t="s">
        <v>143</v>
      </c>
      <c r="G27" s="54" t="s">
        <v>144</v>
      </c>
      <c r="H27" s="37">
        <v>42</v>
      </c>
      <c r="I27" s="55" t="s">
        <v>44</v>
      </c>
      <c r="J27" s="113">
        <v>753</v>
      </c>
      <c r="K27" s="57">
        <v>0</v>
      </c>
      <c r="L27" s="57">
        <v>0</v>
      </c>
      <c r="M27" s="57">
        <v>0</v>
      </c>
      <c r="N27" s="114">
        <f t="shared" si="10"/>
        <v>0</v>
      </c>
      <c r="O27" s="59">
        <v>0</v>
      </c>
      <c r="P27" s="59">
        <v>0</v>
      </c>
      <c r="Q27" s="61">
        <v>0</v>
      </c>
      <c r="R27" s="61">
        <f t="shared" si="11"/>
        <v>0</v>
      </c>
      <c r="S27" s="62"/>
      <c r="T27" s="59">
        <v>0</v>
      </c>
      <c r="U27" s="58">
        <f t="shared" si="7"/>
        <v>0</v>
      </c>
      <c r="V27" s="38" t="s">
        <v>45</v>
      </c>
      <c r="W27" s="58">
        <f t="shared" si="3"/>
        <v>0</v>
      </c>
      <c r="X27" s="58">
        <v>0</v>
      </c>
      <c r="Y27" s="58">
        <v>0</v>
      </c>
      <c r="Z27" s="58">
        <v>0</v>
      </c>
      <c r="AA27" s="57">
        <v>0</v>
      </c>
      <c r="AB27" s="110" t="s">
        <v>45</v>
      </c>
      <c r="AC27" s="64">
        <v>0</v>
      </c>
      <c r="AD27" s="64"/>
      <c r="AE27" s="58">
        <v>0</v>
      </c>
      <c r="AF27" s="42">
        <f t="shared" si="1"/>
        <v>0</v>
      </c>
      <c r="AG27" s="115"/>
      <c r="AH27" s="65" t="s">
        <v>38</v>
      </c>
      <c r="AI27" s="66" t="str">
        <f t="shared" si="13"/>
        <v>605-PR</v>
      </c>
      <c r="AJ27" s="108"/>
      <c r="AK27" s="68"/>
      <c r="AL27" s="68"/>
      <c r="AM27" s="47"/>
    </row>
    <row r="28" spans="1:39" s="48" customFormat="1" ht="47" customHeight="1" x14ac:dyDescent="0.2">
      <c r="A28" s="52" t="s">
        <v>114</v>
      </c>
      <c r="B28" s="53"/>
      <c r="C28" s="34" t="s">
        <v>115</v>
      </c>
      <c r="D28" s="112">
        <v>0</v>
      </c>
      <c r="E28" s="112">
        <v>0</v>
      </c>
      <c r="F28" s="54" t="s">
        <v>127</v>
      </c>
      <c r="G28" s="54" t="s">
        <v>128</v>
      </c>
      <c r="H28" s="37">
        <v>42</v>
      </c>
      <c r="I28" s="55" t="s">
        <v>44</v>
      </c>
      <c r="J28" s="113">
        <v>1200</v>
      </c>
      <c r="K28" s="57">
        <v>0</v>
      </c>
      <c r="L28" s="57">
        <v>0</v>
      </c>
      <c r="M28" s="57">
        <v>0</v>
      </c>
      <c r="N28" s="114">
        <f t="shared" si="10"/>
        <v>0</v>
      </c>
      <c r="O28" s="59">
        <v>0</v>
      </c>
      <c r="P28" s="59">
        <v>0</v>
      </c>
      <c r="Q28" s="61">
        <v>0</v>
      </c>
      <c r="R28" s="61">
        <f t="shared" si="11"/>
        <v>0</v>
      </c>
      <c r="S28" s="62"/>
      <c r="T28" s="59">
        <v>0</v>
      </c>
      <c r="U28" s="58">
        <f t="shared" si="7"/>
        <v>0</v>
      </c>
      <c r="V28" s="38" t="s">
        <v>45</v>
      </c>
      <c r="W28" s="58">
        <f t="shared" si="3"/>
        <v>0</v>
      </c>
      <c r="X28" s="58">
        <v>0</v>
      </c>
      <c r="Y28" s="58">
        <v>0</v>
      </c>
      <c r="Z28" s="58">
        <v>0</v>
      </c>
      <c r="AA28" s="57">
        <v>0</v>
      </c>
      <c r="AB28" s="110" t="s">
        <v>45</v>
      </c>
      <c r="AC28" s="64">
        <v>0</v>
      </c>
      <c r="AD28" s="64"/>
      <c r="AE28" s="58">
        <v>0</v>
      </c>
      <c r="AF28" s="42">
        <f t="shared" si="1"/>
        <v>0</v>
      </c>
      <c r="AG28" s="116"/>
      <c r="AH28" s="65" t="s">
        <v>38</v>
      </c>
      <c r="AI28" s="66" t="str">
        <f t="shared" si="13"/>
        <v>605-PR</v>
      </c>
      <c r="AJ28" s="108"/>
      <c r="AK28" s="68"/>
      <c r="AL28" s="68"/>
      <c r="AM28" s="47"/>
    </row>
    <row r="29" spans="1:39" s="48" customFormat="1" ht="47" customHeight="1" x14ac:dyDescent="0.2">
      <c r="A29" s="52" t="s">
        <v>114</v>
      </c>
      <c r="B29" s="53"/>
      <c r="C29" s="34" t="s">
        <v>115</v>
      </c>
      <c r="D29" s="112">
        <v>15</v>
      </c>
      <c r="E29" s="112">
        <v>0</v>
      </c>
      <c r="F29" s="54" t="s">
        <v>145</v>
      </c>
      <c r="G29" s="54" t="s">
        <v>146</v>
      </c>
      <c r="H29" s="37">
        <v>42</v>
      </c>
      <c r="I29" s="55" t="s">
        <v>44</v>
      </c>
      <c r="J29" s="113">
        <v>753</v>
      </c>
      <c r="K29" s="57">
        <v>0</v>
      </c>
      <c r="L29" s="57">
        <v>0</v>
      </c>
      <c r="M29" s="57">
        <v>0</v>
      </c>
      <c r="N29" s="114">
        <f t="shared" si="10"/>
        <v>11295</v>
      </c>
      <c r="O29" s="59">
        <v>0</v>
      </c>
      <c r="P29" s="59">
        <v>0</v>
      </c>
      <c r="Q29" s="61">
        <v>0</v>
      </c>
      <c r="R29" s="61">
        <f t="shared" si="11"/>
        <v>0</v>
      </c>
      <c r="S29" s="62"/>
      <c r="T29" s="59">
        <v>0</v>
      </c>
      <c r="U29" s="58">
        <f t="shared" si="7"/>
        <v>0</v>
      </c>
      <c r="V29" s="38" t="s">
        <v>45</v>
      </c>
      <c r="W29" s="58">
        <f t="shared" si="3"/>
        <v>11295</v>
      </c>
      <c r="X29" s="58">
        <v>0</v>
      </c>
      <c r="Y29" s="58">
        <v>0</v>
      </c>
      <c r="Z29" s="58">
        <v>0</v>
      </c>
      <c r="AA29" s="57">
        <v>0</v>
      </c>
      <c r="AB29" s="110" t="s">
        <v>45</v>
      </c>
      <c r="AC29" s="64">
        <v>0</v>
      </c>
      <c r="AD29" s="64"/>
      <c r="AE29" s="58">
        <v>0</v>
      </c>
      <c r="AF29" s="42">
        <f t="shared" si="1"/>
        <v>11295</v>
      </c>
      <c r="AG29" s="116"/>
      <c r="AH29" s="65" t="s">
        <v>38</v>
      </c>
      <c r="AI29" s="66" t="str">
        <f t="shared" si="13"/>
        <v>605-PR</v>
      </c>
      <c r="AJ29" s="108"/>
      <c r="AK29" s="68"/>
      <c r="AL29" s="68"/>
      <c r="AM29" s="47"/>
    </row>
    <row r="30" spans="1:39" s="48" customFormat="1" ht="75" customHeight="1" x14ac:dyDescent="0.2">
      <c r="A30" s="52" t="s">
        <v>114</v>
      </c>
      <c r="B30" s="53" t="s">
        <v>38</v>
      </c>
      <c r="C30" s="34" t="s">
        <v>115</v>
      </c>
      <c r="D30" s="112">
        <v>40</v>
      </c>
      <c r="E30" s="112">
        <v>0</v>
      </c>
      <c r="F30" s="54" t="s">
        <v>138</v>
      </c>
      <c r="G30" s="54" t="s">
        <v>139</v>
      </c>
      <c r="H30" s="37">
        <v>42</v>
      </c>
      <c r="I30" s="55" t="s">
        <v>44</v>
      </c>
      <c r="J30" s="113">
        <v>753</v>
      </c>
      <c r="K30" s="57">
        <v>0</v>
      </c>
      <c r="L30" s="57">
        <v>0</v>
      </c>
      <c r="M30" s="57">
        <v>0</v>
      </c>
      <c r="N30" s="114">
        <f t="shared" si="10"/>
        <v>30120</v>
      </c>
      <c r="O30" s="59">
        <v>0</v>
      </c>
      <c r="P30" s="59">
        <v>0</v>
      </c>
      <c r="Q30" s="61">
        <v>0</v>
      </c>
      <c r="R30" s="61">
        <f t="shared" si="11"/>
        <v>0</v>
      </c>
      <c r="S30" s="62"/>
      <c r="T30" s="59">
        <v>0</v>
      </c>
      <c r="U30" s="58">
        <f t="shared" si="7"/>
        <v>0</v>
      </c>
      <c r="V30" s="38" t="s">
        <v>45</v>
      </c>
      <c r="W30" s="58">
        <f t="shared" si="3"/>
        <v>30120</v>
      </c>
      <c r="X30" s="58">
        <v>0</v>
      </c>
      <c r="Y30" s="58">
        <v>0</v>
      </c>
      <c r="Z30" s="58">
        <v>0</v>
      </c>
      <c r="AA30" s="57">
        <v>0</v>
      </c>
      <c r="AB30" s="110" t="s">
        <v>45</v>
      </c>
      <c r="AC30" s="64">
        <v>0</v>
      </c>
      <c r="AD30" s="64"/>
      <c r="AE30" s="58">
        <v>0</v>
      </c>
      <c r="AF30" s="42">
        <f t="shared" si="1"/>
        <v>30120</v>
      </c>
      <c r="AG30" s="136" t="s">
        <v>38</v>
      </c>
      <c r="AH30" s="65" t="s">
        <v>38</v>
      </c>
      <c r="AI30" s="66" t="str">
        <f t="shared" si="13"/>
        <v>605-PR</v>
      </c>
      <c r="AJ30" s="109" t="s">
        <v>147</v>
      </c>
      <c r="AK30" s="68"/>
      <c r="AL30" s="68"/>
      <c r="AM30" s="47"/>
    </row>
    <row r="31" spans="1:39" s="48" customFormat="1" ht="40" customHeight="1" x14ac:dyDescent="0.2">
      <c r="A31" s="52" t="s">
        <v>114</v>
      </c>
      <c r="B31" s="53"/>
      <c r="C31" s="34" t="s">
        <v>115</v>
      </c>
      <c r="D31" s="112">
        <v>20</v>
      </c>
      <c r="E31" s="112">
        <v>0</v>
      </c>
      <c r="F31" s="54" t="s">
        <v>133</v>
      </c>
      <c r="G31" s="54" t="s">
        <v>134</v>
      </c>
      <c r="H31" s="37">
        <v>42</v>
      </c>
      <c r="I31" s="55" t="s">
        <v>44</v>
      </c>
      <c r="J31" s="113">
        <v>1200</v>
      </c>
      <c r="K31" s="57">
        <v>0</v>
      </c>
      <c r="L31" s="57">
        <v>0</v>
      </c>
      <c r="M31" s="57">
        <v>0</v>
      </c>
      <c r="N31" s="114">
        <f t="shared" si="10"/>
        <v>24000</v>
      </c>
      <c r="O31" s="59">
        <v>0</v>
      </c>
      <c r="P31" s="59">
        <v>0</v>
      </c>
      <c r="Q31" s="61">
        <v>0</v>
      </c>
      <c r="R31" s="61">
        <f t="shared" si="11"/>
        <v>0</v>
      </c>
      <c r="S31" s="62"/>
      <c r="T31" s="59">
        <v>0</v>
      </c>
      <c r="U31" s="58">
        <f t="shared" si="7"/>
        <v>0</v>
      </c>
      <c r="V31" s="38" t="s">
        <v>45</v>
      </c>
      <c r="W31" s="58">
        <f t="shared" si="3"/>
        <v>24000</v>
      </c>
      <c r="X31" s="58">
        <v>0</v>
      </c>
      <c r="Y31" s="58">
        <v>0</v>
      </c>
      <c r="Z31" s="58">
        <v>0</v>
      </c>
      <c r="AA31" s="57">
        <v>0</v>
      </c>
      <c r="AB31" s="110" t="s">
        <v>45</v>
      </c>
      <c r="AC31" s="64">
        <v>0</v>
      </c>
      <c r="AD31" s="64"/>
      <c r="AE31" s="58">
        <v>0</v>
      </c>
      <c r="AF31" s="42">
        <f t="shared" si="1"/>
        <v>24000</v>
      </c>
      <c r="AG31" s="116"/>
      <c r="AH31" s="65"/>
      <c r="AI31" s="66" t="str">
        <f t="shared" si="13"/>
        <v>605-PR</v>
      </c>
      <c r="AJ31" s="108"/>
      <c r="AK31" s="68"/>
      <c r="AL31" s="68"/>
      <c r="AM31" s="47"/>
    </row>
    <row r="32" spans="1:39" s="48" customFormat="1" ht="43" customHeight="1" x14ac:dyDescent="0.2">
      <c r="A32" s="52" t="s">
        <v>114</v>
      </c>
      <c r="B32" s="53"/>
      <c r="C32" s="34" t="s">
        <v>115</v>
      </c>
      <c r="D32" s="112">
        <v>20</v>
      </c>
      <c r="E32" s="112">
        <v>0</v>
      </c>
      <c r="F32" s="54" t="s">
        <v>148</v>
      </c>
      <c r="G32" s="54" t="s">
        <v>132</v>
      </c>
      <c r="H32" s="37">
        <v>42</v>
      </c>
      <c r="I32" s="55" t="s">
        <v>44</v>
      </c>
      <c r="J32" s="113">
        <v>1200</v>
      </c>
      <c r="K32" s="57">
        <v>0</v>
      </c>
      <c r="L32" s="57">
        <v>0</v>
      </c>
      <c r="M32" s="57">
        <v>0</v>
      </c>
      <c r="N32" s="114">
        <f t="shared" si="10"/>
        <v>24000</v>
      </c>
      <c r="O32" s="59">
        <v>0</v>
      </c>
      <c r="P32" s="59">
        <v>0</v>
      </c>
      <c r="Q32" s="61">
        <v>0</v>
      </c>
      <c r="R32" s="61">
        <f t="shared" si="11"/>
        <v>0</v>
      </c>
      <c r="S32" s="62"/>
      <c r="T32" s="59">
        <v>0</v>
      </c>
      <c r="U32" s="58">
        <f t="shared" si="7"/>
        <v>0</v>
      </c>
      <c r="V32" s="38" t="s">
        <v>45</v>
      </c>
      <c r="W32" s="58">
        <f t="shared" si="3"/>
        <v>24000</v>
      </c>
      <c r="X32" s="58">
        <v>0</v>
      </c>
      <c r="Y32" s="58">
        <v>0</v>
      </c>
      <c r="Z32" s="58">
        <v>0</v>
      </c>
      <c r="AA32" s="57">
        <v>0</v>
      </c>
      <c r="AB32" s="110" t="s">
        <v>45</v>
      </c>
      <c r="AC32" s="64">
        <v>0</v>
      </c>
      <c r="AD32" s="64"/>
      <c r="AE32" s="58">
        <v>0</v>
      </c>
      <c r="AF32" s="42">
        <f t="shared" si="1"/>
        <v>24000</v>
      </c>
      <c r="AG32" s="116"/>
      <c r="AH32" s="65"/>
      <c r="AI32" s="66" t="str">
        <f t="shared" si="13"/>
        <v>605-PR</v>
      </c>
      <c r="AJ32" s="108"/>
      <c r="AK32" s="68"/>
      <c r="AL32" s="68"/>
      <c r="AM32" s="47"/>
    </row>
    <row r="33" spans="1:39" s="48" customFormat="1" ht="50" customHeight="1" x14ac:dyDescent="0.2">
      <c r="A33" s="52" t="s">
        <v>114</v>
      </c>
      <c r="B33" s="53"/>
      <c r="C33" s="34" t="s">
        <v>115</v>
      </c>
      <c r="D33" s="112">
        <v>20</v>
      </c>
      <c r="E33" s="112">
        <v>0</v>
      </c>
      <c r="F33" s="54" t="s">
        <v>135</v>
      </c>
      <c r="G33" s="54" t="s">
        <v>136</v>
      </c>
      <c r="H33" s="37">
        <v>42</v>
      </c>
      <c r="I33" s="55" t="s">
        <v>44</v>
      </c>
      <c r="J33" s="113">
        <v>1200</v>
      </c>
      <c r="K33" s="57">
        <v>0</v>
      </c>
      <c r="L33" s="57">
        <v>0</v>
      </c>
      <c r="M33" s="57">
        <v>0</v>
      </c>
      <c r="N33" s="114">
        <f t="shared" si="10"/>
        <v>24000</v>
      </c>
      <c r="O33" s="59">
        <v>0</v>
      </c>
      <c r="P33" s="59">
        <v>0</v>
      </c>
      <c r="Q33" s="61">
        <v>0</v>
      </c>
      <c r="R33" s="61">
        <f t="shared" si="11"/>
        <v>0</v>
      </c>
      <c r="S33" s="62"/>
      <c r="T33" s="59">
        <v>0</v>
      </c>
      <c r="U33" s="58">
        <f t="shared" si="7"/>
        <v>0</v>
      </c>
      <c r="V33" s="38" t="s">
        <v>45</v>
      </c>
      <c r="W33" s="58">
        <f t="shared" si="3"/>
        <v>24000</v>
      </c>
      <c r="X33" s="58">
        <v>0</v>
      </c>
      <c r="Y33" s="58">
        <v>0</v>
      </c>
      <c r="Z33" s="58">
        <v>0</v>
      </c>
      <c r="AA33" s="57">
        <v>0</v>
      </c>
      <c r="AB33" s="110" t="s">
        <v>45</v>
      </c>
      <c r="AC33" s="64">
        <v>0</v>
      </c>
      <c r="AD33" s="64"/>
      <c r="AE33" s="58">
        <v>0</v>
      </c>
      <c r="AF33" s="42">
        <f t="shared" si="1"/>
        <v>24000</v>
      </c>
      <c r="AG33" s="116"/>
      <c r="AH33" s="65"/>
      <c r="AI33" s="66" t="str">
        <f t="shared" si="13"/>
        <v>605-PR</v>
      </c>
      <c r="AJ33" s="108"/>
      <c r="AK33" s="68"/>
      <c r="AL33" s="68"/>
      <c r="AM33" s="47"/>
    </row>
    <row r="34" spans="1:39" s="48" customFormat="1" ht="30.75" customHeight="1" x14ac:dyDescent="0.2">
      <c r="A34" s="52" t="s">
        <v>114</v>
      </c>
      <c r="B34" s="53"/>
      <c r="C34" s="34" t="s">
        <v>115</v>
      </c>
      <c r="D34" s="34" t="s">
        <v>149</v>
      </c>
      <c r="E34" s="54" t="s">
        <v>150</v>
      </c>
      <c r="F34" s="54" t="s">
        <v>151</v>
      </c>
      <c r="G34" s="54" t="s">
        <v>151</v>
      </c>
      <c r="H34" s="37"/>
      <c r="I34" s="55" t="s">
        <v>44</v>
      </c>
      <c r="J34" s="113">
        <v>0</v>
      </c>
      <c r="K34" s="57">
        <v>18</v>
      </c>
      <c r="L34" s="137">
        <v>0</v>
      </c>
      <c r="M34" s="57">
        <f t="shared" ref="M34:M40" si="14">K34+L34</f>
        <v>18</v>
      </c>
      <c r="N34" s="58">
        <v>0</v>
      </c>
      <c r="O34" s="59">
        <f>SUM(M34)</f>
        <v>18</v>
      </c>
      <c r="P34" s="95">
        <v>161</v>
      </c>
      <c r="Q34" s="61">
        <v>0</v>
      </c>
      <c r="R34" s="61">
        <f t="shared" ref="R34:R40" si="15">SUM(O34*P34)</f>
        <v>2898</v>
      </c>
      <c r="S34" s="62" t="s">
        <v>152</v>
      </c>
      <c r="T34" s="59">
        <v>0</v>
      </c>
      <c r="U34" s="58">
        <v>0</v>
      </c>
      <c r="V34" s="38" t="s">
        <v>45</v>
      </c>
      <c r="W34" s="58">
        <f t="shared" si="3"/>
        <v>2898</v>
      </c>
      <c r="X34" s="58">
        <f t="shared" ref="X34:X40" si="16">SUM(M34*200)</f>
        <v>3600</v>
      </c>
      <c r="Y34" s="58">
        <v>0</v>
      </c>
      <c r="Z34" s="58">
        <v>0</v>
      </c>
      <c r="AA34" s="57">
        <v>0</v>
      </c>
      <c r="AB34" s="110" t="s">
        <v>45</v>
      </c>
      <c r="AC34" s="64">
        <v>0</v>
      </c>
      <c r="AD34" s="64"/>
      <c r="AE34" s="58">
        <f t="shared" ref="AE34:AE40" si="17">X34+AA34+AC34</f>
        <v>3600</v>
      </c>
      <c r="AF34" s="42">
        <f t="shared" si="1"/>
        <v>6498</v>
      </c>
      <c r="AG34" s="116"/>
      <c r="AH34" s="65"/>
      <c r="AI34" s="66" t="str">
        <f t="shared" si="13"/>
        <v>605-PR</v>
      </c>
      <c r="AJ34" s="108"/>
      <c r="AK34" s="68"/>
      <c r="AL34" s="68"/>
      <c r="AM34" s="138" t="s">
        <v>153</v>
      </c>
    </row>
    <row r="35" spans="1:39" s="48" customFormat="1" ht="27.75" customHeight="1" x14ac:dyDescent="0.2">
      <c r="A35" s="52" t="s">
        <v>114</v>
      </c>
      <c r="B35" s="53"/>
      <c r="C35" s="34" t="s">
        <v>115</v>
      </c>
      <c r="D35" s="34" t="s">
        <v>149</v>
      </c>
      <c r="E35" s="54" t="s">
        <v>150</v>
      </c>
      <c r="F35" s="54" t="s">
        <v>151</v>
      </c>
      <c r="G35" s="54" t="s">
        <v>151</v>
      </c>
      <c r="H35" s="37"/>
      <c r="I35" s="55" t="s">
        <v>44</v>
      </c>
      <c r="J35" s="113">
        <v>0</v>
      </c>
      <c r="K35" s="57">
        <v>0</v>
      </c>
      <c r="L35" s="137">
        <v>30</v>
      </c>
      <c r="M35" s="57">
        <f t="shared" si="14"/>
        <v>30</v>
      </c>
      <c r="N35" s="58">
        <v>0</v>
      </c>
      <c r="O35" s="59">
        <f>SUM(M35)</f>
        <v>30</v>
      </c>
      <c r="P35" s="95">
        <v>161</v>
      </c>
      <c r="Q35" s="61">
        <v>0</v>
      </c>
      <c r="R35" s="61">
        <f t="shared" si="15"/>
        <v>4830</v>
      </c>
      <c r="S35" s="62" t="s">
        <v>152</v>
      </c>
      <c r="T35" s="59">
        <v>0</v>
      </c>
      <c r="U35" s="58">
        <v>0</v>
      </c>
      <c r="V35" s="38" t="s">
        <v>45</v>
      </c>
      <c r="W35" s="58">
        <f t="shared" si="3"/>
        <v>4830</v>
      </c>
      <c r="X35" s="58">
        <f t="shared" si="16"/>
        <v>6000</v>
      </c>
      <c r="Y35" s="58">
        <v>0</v>
      </c>
      <c r="Z35" s="58">
        <v>0</v>
      </c>
      <c r="AA35" s="57">
        <v>0</v>
      </c>
      <c r="AB35" s="110" t="s">
        <v>45</v>
      </c>
      <c r="AC35" s="64">
        <v>0</v>
      </c>
      <c r="AD35" s="64"/>
      <c r="AE35" s="58">
        <f t="shared" si="17"/>
        <v>6000</v>
      </c>
      <c r="AF35" s="42">
        <f t="shared" si="1"/>
        <v>10830</v>
      </c>
      <c r="AG35" s="116"/>
      <c r="AH35" s="65"/>
      <c r="AI35" s="66" t="str">
        <f t="shared" si="13"/>
        <v>605-PR</v>
      </c>
      <c r="AJ35" s="108"/>
      <c r="AK35" s="68"/>
      <c r="AL35" s="68"/>
      <c r="AM35" s="47"/>
    </row>
    <row r="36" spans="1:39" s="48" customFormat="1" ht="29.25" customHeight="1" x14ac:dyDescent="0.2">
      <c r="A36" s="52" t="s">
        <v>114</v>
      </c>
      <c r="B36" s="53"/>
      <c r="C36" s="34" t="s">
        <v>115</v>
      </c>
      <c r="D36" s="34" t="s">
        <v>154</v>
      </c>
      <c r="E36" s="54" t="s">
        <v>155</v>
      </c>
      <c r="F36" s="54" t="s">
        <v>151</v>
      </c>
      <c r="G36" s="54" t="s">
        <v>151</v>
      </c>
      <c r="H36" s="37"/>
      <c r="I36" s="55" t="s">
        <v>44</v>
      </c>
      <c r="J36" s="113">
        <v>0</v>
      </c>
      <c r="K36" s="57">
        <v>83</v>
      </c>
      <c r="L36" s="137">
        <v>0</v>
      </c>
      <c r="M36" s="57">
        <f t="shared" si="14"/>
        <v>83</v>
      </c>
      <c r="N36" s="58">
        <v>0</v>
      </c>
      <c r="O36" s="59">
        <v>83</v>
      </c>
      <c r="P36" s="95">
        <v>161</v>
      </c>
      <c r="Q36" s="61">
        <v>0</v>
      </c>
      <c r="R36" s="61">
        <f t="shared" si="15"/>
        <v>13363</v>
      </c>
      <c r="S36" s="62" t="s">
        <v>152</v>
      </c>
      <c r="T36" s="59">
        <v>0</v>
      </c>
      <c r="U36" s="58">
        <v>0</v>
      </c>
      <c r="V36" s="38" t="s">
        <v>45</v>
      </c>
      <c r="W36" s="58">
        <f t="shared" si="3"/>
        <v>13363</v>
      </c>
      <c r="X36" s="58">
        <f t="shared" si="16"/>
        <v>16600</v>
      </c>
      <c r="Y36" s="58">
        <v>0</v>
      </c>
      <c r="Z36" s="58">
        <v>0</v>
      </c>
      <c r="AA36" s="57">
        <v>0</v>
      </c>
      <c r="AB36" s="110" t="s">
        <v>45</v>
      </c>
      <c r="AC36" s="64">
        <v>0</v>
      </c>
      <c r="AD36" s="64"/>
      <c r="AE36" s="58">
        <f t="shared" si="17"/>
        <v>16600</v>
      </c>
      <c r="AF36" s="42">
        <f t="shared" si="1"/>
        <v>29963</v>
      </c>
      <c r="AG36" s="116"/>
      <c r="AH36" s="65"/>
      <c r="AI36" s="66" t="str">
        <f t="shared" si="13"/>
        <v>605-PR</v>
      </c>
      <c r="AJ36" s="108"/>
      <c r="AK36" s="68"/>
      <c r="AL36" s="68"/>
      <c r="AM36" s="47"/>
    </row>
    <row r="37" spans="1:39" s="48" customFormat="1" ht="27" customHeight="1" x14ac:dyDescent="0.2">
      <c r="A37" s="52" t="s">
        <v>114</v>
      </c>
      <c r="B37" s="53"/>
      <c r="C37" s="34" t="s">
        <v>115</v>
      </c>
      <c r="D37" s="34" t="s">
        <v>154</v>
      </c>
      <c r="E37" s="54" t="s">
        <v>155</v>
      </c>
      <c r="F37" s="54" t="s">
        <v>151</v>
      </c>
      <c r="G37" s="54" t="s">
        <v>151</v>
      </c>
      <c r="H37" s="37"/>
      <c r="I37" s="55" t="s">
        <v>44</v>
      </c>
      <c r="J37" s="113">
        <v>0</v>
      </c>
      <c r="K37" s="57">
        <v>14</v>
      </c>
      <c r="L37" s="137">
        <v>0</v>
      </c>
      <c r="M37" s="57">
        <f t="shared" si="14"/>
        <v>14</v>
      </c>
      <c r="N37" s="58">
        <v>0</v>
      </c>
      <c r="O37" s="59">
        <v>14</v>
      </c>
      <c r="P37" s="95">
        <v>161</v>
      </c>
      <c r="Q37" s="61">
        <v>0</v>
      </c>
      <c r="R37" s="61">
        <f t="shared" si="15"/>
        <v>2254</v>
      </c>
      <c r="S37" s="62" t="s">
        <v>152</v>
      </c>
      <c r="T37" s="59">
        <v>0</v>
      </c>
      <c r="U37" s="58">
        <v>0</v>
      </c>
      <c r="V37" s="38" t="s">
        <v>45</v>
      </c>
      <c r="W37" s="58">
        <f t="shared" si="3"/>
        <v>2254</v>
      </c>
      <c r="X37" s="58">
        <f t="shared" si="16"/>
        <v>2800</v>
      </c>
      <c r="Y37" s="58">
        <v>0</v>
      </c>
      <c r="Z37" s="58">
        <v>0</v>
      </c>
      <c r="AA37" s="57">
        <v>0</v>
      </c>
      <c r="AB37" s="110" t="s">
        <v>45</v>
      </c>
      <c r="AC37" s="64">
        <v>0</v>
      </c>
      <c r="AD37" s="64"/>
      <c r="AE37" s="58">
        <f t="shared" si="17"/>
        <v>2800</v>
      </c>
      <c r="AF37" s="42">
        <f t="shared" si="1"/>
        <v>5054</v>
      </c>
      <c r="AG37" s="116"/>
      <c r="AH37" s="65"/>
      <c r="AI37" s="66" t="str">
        <f t="shared" si="13"/>
        <v>605-PR</v>
      </c>
      <c r="AJ37" s="108"/>
      <c r="AK37" s="68"/>
      <c r="AL37" s="68"/>
      <c r="AM37" s="47"/>
    </row>
    <row r="38" spans="1:39" s="48" customFormat="1" ht="28" customHeight="1" x14ac:dyDescent="0.2">
      <c r="A38" s="52" t="s">
        <v>114</v>
      </c>
      <c r="B38" s="53"/>
      <c r="C38" s="34" t="s">
        <v>115</v>
      </c>
      <c r="D38" s="34" t="s">
        <v>154</v>
      </c>
      <c r="E38" s="54" t="s">
        <v>155</v>
      </c>
      <c r="F38" s="54" t="s">
        <v>151</v>
      </c>
      <c r="G38" s="54" t="s">
        <v>151</v>
      </c>
      <c r="H38" s="37"/>
      <c r="I38" s="55" t="s">
        <v>44</v>
      </c>
      <c r="J38" s="113">
        <v>0</v>
      </c>
      <c r="K38" s="57">
        <v>0</v>
      </c>
      <c r="L38" s="137">
        <v>84</v>
      </c>
      <c r="M38" s="57">
        <f t="shared" si="14"/>
        <v>84</v>
      </c>
      <c r="N38" s="58">
        <v>0</v>
      </c>
      <c r="O38" s="59">
        <v>84</v>
      </c>
      <c r="P38" s="95">
        <v>161</v>
      </c>
      <c r="Q38" s="61">
        <v>0</v>
      </c>
      <c r="R38" s="61">
        <f t="shared" si="15"/>
        <v>13524</v>
      </c>
      <c r="S38" s="62" t="s">
        <v>152</v>
      </c>
      <c r="T38" s="59">
        <v>0</v>
      </c>
      <c r="U38" s="58">
        <v>0</v>
      </c>
      <c r="V38" s="38" t="s">
        <v>45</v>
      </c>
      <c r="W38" s="58">
        <f t="shared" si="3"/>
        <v>13524</v>
      </c>
      <c r="X38" s="58">
        <f t="shared" si="16"/>
        <v>16800</v>
      </c>
      <c r="Y38" s="58">
        <v>0</v>
      </c>
      <c r="Z38" s="58">
        <v>0</v>
      </c>
      <c r="AA38" s="57">
        <v>0</v>
      </c>
      <c r="AB38" s="110" t="s">
        <v>45</v>
      </c>
      <c r="AC38" s="64">
        <v>0</v>
      </c>
      <c r="AD38" s="64"/>
      <c r="AE38" s="58">
        <f t="shared" si="17"/>
        <v>16800</v>
      </c>
      <c r="AF38" s="42">
        <f t="shared" si="1"/>
        <v>30324</v>
      </c>
      <c r="AG38" s="116"/>
      <c r="AH38" s="65"/>
      <c r="AI38" s="66" t="str">
        <f t="shared" si="13"/>
        <v>605-PR</v>
      </c>
      <c r="AJ38" s="108"/>
      <c r="AK38" s="68"/>
      <c r="AL38" s="68"/>
      <c r="AM38" s="47"/>
    </row>
    <row r="39" spans="1:39" s="48" customFormat="1" ht="27" customHeight="1" x14ac:dyDescent="0.2">
      <c r="A39" s="52" t="s">
        <v>114</v>
      </c>
      <c r="B39" s="53"/>
      <c r="C39" s="33" t="s">
        <v>115</v>
      </c>
      <c r="D39" s="33" t="s">
        <v>154</v>
      </c>
      <c r="E39" s="69" t="s">
        <v>156</v>
      </c>
      <c r="F39" s="69" t="s">
        <v>151</v>
      </c>
      <c r="G39" s="69" t="s">
        <v>151</v>
      </c>
      <c r="H39" s="35"/>
      <c r="I39" s="53" t="s">
        <v>44</v>
      </c>
      <c r="J39" s="130">
        <v>0</v>
      </c>
      <c r="K39" s="94">
        <v>0</v>
      </c>
      <c r="L39" s="139">
        <v>14</v>
      </c>
      <c r="M39" s="94">
        <f t="shared" si="14"/>
        <v>14</v>
      </c>
      <c r="N39" s="63">
        <v>0</v>
      </c>
      <c r="O39" s="95">
        <v>14</v>
      </c>
      <c r="P39" s="95">
        <v>161</v>
      </c>
      <c r="Q39" s="131">
        <v>0</v>
      </c>
      <c r="R39" s="131">
        <f t="shared" si="15"/>
        <v>2254</v>
      </c>
      <c r="S39" s="82" t="s">
        <v>152</v>
      </c>
      <c r="T39" s="95">
        <v>0</v>
      </c>
      <c r="U39" s="63">
        <v>0</v>
      </c>
      <c r="V39" s="36" t="s">
        <v>45</v>
      </c>
      <c r="W39" s="63">
        <f t="shared" si="3"/>
        <v>2254</v>
      </c>
      <c r="X39" s="63">
        <f t="shared" si="16"/>
        <v>2800</v>
      </c>
      <c r="Y39" s="63">
        <v>0</v>
      </c>
      <c r="Z39" s="63">
        <v>0</v>
      </c>
      <c r="AA39" s="94">
        <v>0</v>
      </c>
      <c r="AB39" s="99"/>
      <c r="AC39" s="86">
        <v>0</v>
      </c>
      <c r="AD39" s="86"/>
      <c r="AE39" s="63">
        <f t="shared" si="17"/>
        <v>2800</v>
      </c>
      <c r="AF39" s="100">
        <f t="shared" si="1"/>
        <v>5054</v>
      </c>
      <c r="AG39" s="132"/>
      <c r="AH39" s="88"/>
      <c r="AI39" s="101" t="str">
        <f t="shared" si="13"/>
        <v>605-PR</v>
      </c>
      <c r="AJ39" s="109"/>
      <c r="AK39" s="68"/>
      <c r="AL39" s="68"/>
      <c r="AM39" s="47"/>
    </row>
    <row r="40" spans="1:39" s="48" customFormat="1" ht="31.5" customHeight="1" x14ac:dyDescent="0.2">
      <c r="A40" s="52" t="s">
        <v>114</v>
      </c>
      <c r="B40" s="53"/>
      <c r="C40" s="34" t="s">
        <v>115</v>
      </c>
      <c r="D40" s="34" t="s">
        <v>154</v>
      </c>
      <c r="E40" s="54" t="s">
        <v>157</v>
      </c>
      <c r="F40" s="54" t="s">
        <v>151</v>
      </c>
      <c r="G40" s="54" t="s">
        <v>151</v>
      </c>
      <c r="H40" s="37"/>
      <c r="I40" s="55" t="s">
        <v>44</v>
      </c>
      <c r="J40" s="113">
        <v>0</v>
      </c>
      <c r="K40" s="57">
        <v>0</v>
      </c>
      <c r="L40" s="137">
        <v>15</v>
      </c>
      <c r="M40" s="57">
        <f t="shared" si="14"/>
        <v>15</v>
      </c>
      <c r="N40" s="58">
        <v>0</v>
      </c>
      <c r="O40" s="59">
        <f>SUM(M40)</f>
        <v>15</v>
      </c>
      <c r="P40" s="95">
        <v>161</v>
      </c>
      <c r="Q40" s="61">
        <v>0</v>
      </c>
      <c r="R40" s="61">
        <f t="shared" si="15"/>
        <v>2415</v>
      </c>
      <c r="S40" s="62" t="s">
        <v>152</v>
      </c>
      <c r="T40" s="59">
        <v>0</v>
      </c>
      <c r="U40" s="58">
        <v>0</v>
      </c>
      <c r="V40" s="38" t="s">
        <v>45</v>
      </c>
      <c r="W40" s="58">
        <f t="shared" si="3"/>
        <v>2415</v>
      </c>
      <c r="X40" s="58">
        <f t="shared" si="16"/>
        <v>3000</v>
      </c>
      <c r="Y40" s="58">
        <v>0</v>
      </c>
      <c r="Z40" s="58">
        <v>0</v>
      </c>
      <c r="AA40" s="57">
        <v>0</v>
      </c>
      <c r="AB40" s="110" t="s">
        <v>45</v>
      </c>
      <c r="AC40" s="64">
        <v>0</v>
      </c>
      <c r="AD40" s="64"/>
      <c r="AE40" s="58">
        <f t="shared" si="17"/>
        <v>3000</v>
      </c>
      <c r="AF40" s="42">
        <f t="shared" si="1"/>
        <v>5415</v>
      </c>
      <c r="AG40" s="116"/>
      <c r="AH40" s="65"/>
      <c r="AI40" s="66" t="str">
        <f t="shared" si="13"/>
        <v>605-PR</v>
      </c>
      <c r="AJ40" s="108"/>
      <c r="AK40" s="68"/>
      <c r="AL40" s="68"/>
      <c r="AM40" s="47"/>
    </row>
    <row r="41" spans="1:39" s="48" customFormat="1" ht="29.25" customHeight="1" x14ac:dyDescent="0.2">
      <c r="A41" s="52" t="s">
        <v>114</v>
      </c>
      <c r="B41" s="53"/>
      <c r="C41" s="49" t="s">
        <v>115</v>
      </c>
      <c r="D41" s="49" t="s">
        <v>158</v>
      </c>
      <c r="E41" s="39" t="s">
        <v>158</v>
      </c>
      <c r="F41" s="39" t="s">
        <v>158</v>
      </c>
      <c r="G41" s="54" t="s">
        <v>159</v>
      </c>
      <c r="H41" s="110" t="s">
        <v>158</v>
      </c>
      <c r="I41" s="140" t="s">
        <v>158</v>
      </c>
      <c r="J41" s="141" t="s">
        <v>158</v>
      </c>
      <c r="K41" s="57">
        <v>0</v>
      </c>
      <c r="L41" s="57">
        <v>0</v>
      </c>
      <c r="M41" s="57">
        <v>0</v>
      </c>
      <c r="N41" s="114">
        <v>0</v>
      </c>
      <c r="O41" s="59">
        <v>0</v>
      </c>
      <c r="P41" s="59">
        <v>0</v>
      </c>
      <c r="Q41" s="61"/>
      <c r="R41" s="61">
        <v>0</v>
      </c>
      <c r="S41" s="62"/>
      <c r="T41" s="59">
        <v>0</v>
      </c>
      <c r="U41" s="58">
        <v>84000</v>
      </c>
      <c r="V41" s="38" t="s">
        <v>160</v>
      </c>
      <c r="W41" s="58">
        <f t="shared" si="3"/>
        <v>84000</v>
      </c>
      <c r="X41" s="58">
        <v>0</v>
      </c>
      <c r="Y41" s="58">
        <v>0</v>
      </c>
      <c r="Z41" s="58">
        <v>0</v>
      </c>
      <c r="AA41" s="57">
        <v>0</v>
      </c>
      <c r="AB41" s="110" t="s">
        <v>45</v>
      </c>
      <c r="AC41" s="64">
        <v>0</v>
      </c>
      <c r="AD41" s="64"/>
      <c r="AE41" s="58">
        <v>0</v>
      </c>
      <c r="AF41" s="42">
        <f t="shared" si="1"/>
        <v>84000</v>
      </c>
      <c r="AG41" s="142"/>
      <c r="AH41" s="65"/>
      <c r="AI41" s="143" t="str">
        <f t="shared" si="13"/>
        <v>605-PR</v>
      </c>
      <c r="AJ41" s="108"/>
      <c r="AK41" s="68"/>
      <c r="AL41" s="68"/>
      <c r="AM41" s="47"/>
    </row>
    <row r="42" spans="1:39" s="48" customFormat="1" ht="31.5" customHeight="1" x14ac:dyDescent="0.2">
      <c r="A42" s="52" t="s">
        <v>114</v>
      </c>
      <c r="B42" s="53"/>
      <c r="C42" s="34" t="s">
        <v>115</v>
      </c>
      <c r="D42" s="34" t="s">
        <v>158</v>
      </c>
      <c r="E42" s="54" t="s">
        <v>158</v>
      </c>
      <c r="F42" s="54" t="s">
        <v>158</v>
      </c>
      <c r="G42" s="54" t="s">
        <v>161</v>
      </c>
      <c r="H42" s="37" t="s">
        <v>158</v>
      </c>
      <c r="I42" s="55" t="s">
        <v>158</v>
      </c>
      <c r="J42" s="113" t="s">
        <v>158</v>
      </c>
      <c r="K42" s="57">
        <v>0</v>
      </c>
      <c r="L42" s="57">
        <v>0</v>
      </c>
      <c r="M42" s="57">
        <v>0</v>
      </c>
      <c r="N42" s="114">
        <v>0</v>
      </c>
      <c r="O42" s="59">
        <v>0</v>
      </c>
      <c r="P42" s="59">
        <v>0</v>
      </c>
      <c r="Q42" s="61"/>
      <c r="R42" s="61">
        <v>0</v>
      </c>
      <c r="S42" s="62"/>
      <c r="T42" s="59">
        <v>0</v>
      </c>
      <c r="U42" s="63">
        <v>31960</v>
      </c>
      <c r="V42" s="36" t="s">
        <v>162</v>
      </c>
      <c r="W42" s="63">
        <f t="shared" si="3"/>
        <v>31960</v>
      </c>
      <c r="X42" s="58">
        <v>0</v>
      </c>
      <c r="Y42" s="58">
        <v>0</v>
      </c>
      <c r="Z42" s="58">
        <v>0</v>
      </c>
      <c r="AA42" s="57">
        <v>0</v>
      </c>
      <c r="AB42" s="110" t="s">
        <v>45</v>
      </c>
      <c r="AC42" s="64">
        <v>0</v>
      </c>
      <c r="AD42" s="64"/>
      <c r="AE42" s="58">
        <v>0</v>
      </c>
      <c r="AF42" s="42">
        <f t="shared" si="1"/>
        <v>31960</v>
      </c>
      <c r="AG42" s="116"/>
      <c r="AH42" s="65"/>
      <c r="AI42" s="66" t="str">
        <f t="shared" si="13"/>
        <v>605-PR</v>
      </c>
      <c r="AJ42" s="109" t="s">
        <v>38</v>
      </c>
      <c r="AK42" s="68"/>
      <c r="AL42" s="68"/>
      <c r="AM42" s="47"/>
    </row>
    <row r="43" spans="1:39" s="48" customFormat="1" ht="48" customHeight="1" x14ac:dyDescent="0.2">
      <c r="A43" s="52" t="s">
        <v>114</v>
      </c>
      <c r="B43" s="53"/>
      <c r="C43" s="34" t="s">
        <v>115</v>
      </c>
      <c r="D43" s="34" t="s">
        <v>158</v>
      </c>
      <c r="E43" s="54" t="s">
        <v>158</v>
      </c>
      <c r="F43" s="54" t="s">
        <v>158</v>
      </c>
      <c r="G43" s="54" t="s">
        <v>163</v>
      </c>
      <c r="H43" s="37" t="s">
        <v>158</v>
      </c>
      <c r="I43" s="55" t="s">
        <v>158</v>
      </c>
      <c r="J43" s="113" t="s">
        <v>158</v>
      </c>
      <c r="K43" s="57">
        <v>0</v>
      </c>
      <c r="L43" s="57">
        <v>0</v>
      </c>
      <c r="M43" s="57">
        <v>0</v>
      </c>
      <c r="N43" s="114">
        <v>0</v>
      </c>
      <c r="O43" s="59">
        <v>0</v>
      </c>
      <c r="P43" s="59">
        <v>0</v>
      </c>
      <c r="Q43" s="61"/>
      <c r="R43" s="61">
        <v>0</v>
      </c>
      <c r="S43" s="62"/>
      <c r="T43" s="59">
        <v>0</v>
      </c>
      <c r="U43" s="63">
        <v>94500</v>
      </c>
      <c r="V43" s="36" t="s">
        <v>164</v>
      </c>
      <c r="W43" s="63">
        <f t="shared" si="3"/>
        <v>94500</v>
      </c>
      <c r="X43" s="58">
        <v>0</v>
      </c>
      <c r="Y43" s="58">
        <v>0</v>
      </c>
      <c r="Z43" s="58">
        <v>0</v>
      </c>
      <c r="AA43" s="57">
        <v>0</v>
      </c>
      <c r="AB43" s="110" t="s">
        <v>45</v>
      </c>
      <c r="AC43" s="64">
        <v>0</v>
      </c>
      <c r="AD43" s="64"/>
      <c r="AE43" s="58">
        <v>0</v>
      </c>
      <c r="AF43" s="42">
        <f t="shared" si="1"/>
        <v>94500</v>
      </c>
      <c r="AG43" s="116"/>
      <c r="AH43" s="65"/>
      <c r="AI43" s="66" t="str">
        <f t="shared" si="13"/>
        <v>605-PR</v>
      </c>
      <c r="AJ43" s="108"/>
      <c r="AK43" s="68"/>
      <c r="AL43" s="68"/>
      <c r="AM43" s="47"/>
    </row>
    <row r="44" spans="1:39" s="48" customFormat="1" ht="24.75" customHeight="1" x14ac:dyDescent="0.2">
      <c r="A44" s="52" t="s">
        <v>114</v>
      </c>
      <c r="B44" s="53"/>
      <c r="C44" s="34" t="s">
        <v>115</v>
      </c>
      <c r="D44" s="34" t="s">
        <v>158</v>
      </c>
      <c r="E44" s="54" t="s">
        <v>158</v>
      </c>
      <c r="F44" s="54" t="s">
        <v>158</v>
      </c>
      <c r="G44" s="54" t="s">
        <v>165</v>
      </c>
      <c r="H44" s="37" t="s">
        <v>158</v>
      </c>
      <c r="I44" s="55" t="s">
        <v>158</v>
      </c>
      <c r="J44" s="113" t="s">
        <v>158</v>
      </c>
      <c r="K44" s="57">
        <v>0</v>
      </c>
      <c r="L44" s="57">
        <v>0</v>
      </c>
      <c r="M44" s="57">
        <v>0</v>
      </c>
      <c r="N44" s="114">
        <v>0</v>
      </c>
      <c r="O44" s="59">
        <v>0</v>
      </c>
      <c r="P44" s="59">
        <v>0</v>
      </c>
      <c r="Q44" s="61"/>
      <c r="R44" s="61">
        <v>0</v>
      </c>
      <c r="S44" s="62"/>
      <c r="T44" s="59">
        <v>0</v>
      </c>
      <c r="U44" s="63">
        <v>39055</v>
      </c>
      <c r="V44" s="36" t="s">
        <v>166</v>
      </c>
      <c r="W44" s="63">
        <f t="shared" si="3"/>
        <v>39055</v>
      </c>
      <c r="X44" s="58">
        <v>0</v>
      </c>
      <c r="Y44" s="58">
        <v>0</v>
      </c>
      <c r="Z44" s="58">
        <v>0</v>
      </c>
      <c r="AA44" s="57">
        <v>0</v>
      </c>
      <c r="AB44" s="110" t="s">
        <v>45</v>
      </c>
      <c r="AC44" s="64">
        <v>0</v>
      </c>
      <c r="AD44" s="64"/>
      <c r="AE44" s="58">
        <v>0</v>
      </c>
      <c r="AF44" s="42">
        <f t="shared" si="1"/>
        <v>39055</v>
      </c>
      <c r="AG44" s="116"/>
      <c r="AH44" s="65"/>
      <c r="AI44" s="66" t="str">
        <f t="shared" si="13"/>
        <v>605-PR</v>
      </c>
      <c r="AJ44" s="109" t="s">
        <v>38</v>
      </c>
      <c r="AK44" s="68"/>
      <c r="AL44" s="68"/>
      <c r="AM44" s="47"/>
    </row>
    <row r="45" spans="1:39" s="48" customFormat="1" ht="34.5" customHeight="1" x14ac:dyDescent="0.2">
      <c r="A45" s="52" t="s">
        <v>114</v>
      </c>
      <c r="B45" s="53"/>
      <c r="C45" s="34" t="s">
        <v>115</v>
      </c>
      <c r="D45" s="34" t="s">
        <v>63</v>
      </c>
      <c r="E45" s="54" t="s">
        <v>150</v>
      </c>
      <c r="F45" s="54" t="s">
        <v>151</v>
      </c>
      <c r="G45" s="54" t="s">
        <v>151</v>
      </c>
      <c r="H45" s="37"/>
      <c r="I45" s="55" t="s">
        <v>44</v>
      </c>
      <c r="J45" s="113">
        <v>0</v>
      </c>
      <c r="K45" s="94">
        <v>0</v>
      </c>
      <c r="L45" s="139">
        <v>25</v>
      </c>
      <c r="M45" s="94">
        <f>K45+L45</f>
        <v>25</v>
      </c>
      <c r="N45" s="63">
        <v>0</v>
      </c>
      <c r="O45" s="95">
        <v>25</v>
      </c>
      <c r="P45" s="95">
        <v>161</v>
      </c>
      <c r="Q45" s="61">
        <v>0</v>
      </c>
      <c r="R45" s="61">
        <f>SUM(O45*P45)</f>
        <v>4025</v>
      </c>
      <c r="S45" s="62" t="s">
        <v>152</v>
      </c>
      <c r="T45" s="59">
        <v>0</v>
      </c>
      <c r="U45" s="58">
        <v>0</v>
      </c>
      <c r="V45" s="38" t="s">
        <v>45</v>
      </c>
      <c r="W45" s="58">
        <f t="shared" si="3"/>
        <v>4025</v>
      </c>
      <c r="X45" s="58">
        <f>SUM(M45*200)</f>
        <v>5000</v>
      </c>
      <c r="Y45" s="58">
        <v>0</v>
      </c>
      <c r="Z45" s="58">
        <v>0</v>
      </c>
      <c r="AA45" s="57">
        <v>0</v>
      </c>
      <c r="AB45" s="110" t="s">
        <v>45</v>
      </c>
      <c r="AC45" s="64">
        <v>0</v>
      </c>
      <c r="AD45" s="64"/>
      <c r="AE45" s="58">
        <f>X45+AA45+AC45</f>
        <v>5000</v>
      </c>
      <c r="AF45" s="42">
        <f t="shared" si="1"/>
        <v>9025</v>
      </c>
      <c r="AG45" s="116"/>
      <c r="AH45" s="65"/>
      <c r="AI45" s="66" t="str">
        <f t="shared" si="13"/>
        <v>605-PR</v>
      </c>
      <c r="AJ45" s="108"/>
      <c r="AK45" s="68"/>
      <c r="AL45" s="68"/>
      <c r="AM45" s="47" t="s">
        <v>167</v>
      </c>
    </row>
    <row r="46" spans="1:39" s="48" customFormat="1" ht="38.25" customHeight="1" x14ac:dyDescent="0.2">
      <c r="A46" s="52" t="s">
        <v>114</v>
      </c>
      <c r="B46" s="53"/>
      <c r="C46" s="34" t="s">
        <v>115</v>
      </c>
      <c r="D46" s="34" t="s">
        <v>63</v>
      </c>
      <c r="E46" s="54" t="s">
        <v>150</v>
      </c>
      <c r="F46" s="54" t="s">
        <v>151</v>
      </c>
      <c r="G46" s="54" t="s">
        <v>151</v>
      </c>
      <c r="H46" s="37"/>
      <c r="I46" s="55" t="s">
        <v>44</v>
      </c>
      <c r="J46" s="113">
        <v>0</v>
      </c>
      <c r="K46" s="94">
        <v>30</v>
      </c>
      <c r="L46" s="139">
        <v>0</v>
      </c>
      <c r="M46" s="94">
        <f>K46+L46</f>
        <v>30</v>
      </c>
      <c r="N46" s="63">
        <v>0</v>
      </c>
      <c r="O46" s="95">
        <v>30</v>
      </c>
      <c r="P46" s="95">
        <v>161</v>
      </c>
      <c r="Q46" s="61">
        <v>0</v>
      </c>
      <c r="R46" s="61">
        <f>SUM(O46*P46)</f>
        <v>4830</v>
      </c>
      <c r="S46" s="62" t="s">
        <v>152</v>
      </c>
      <c r="T46" s="59">
        <v>0</v>
      </c>
      <c r="U46" s="58">
        <v>0</v>
      </c>
      <c r="V46" s="38" t="s">
        <v>45</v>
      </c>
      <c r="W46" s="58">
        <f t="shared" si="3"/>
        <v>4830</v>
      </c>
      <c r="X46" s="58">
        <f>SUM(M46*200)</f>
        <v>6000</v>
      </c>
      <c r="Y46" s="58">
        <v>0</v>
      </c>
      <c r="Z46" s="58">
        <v>0</v>
      </c>
      <c r="AA46" s="57">
        <v>0</v>
      </c>
      <c r="AB46" s="110" t="s">
        <v>45</v>
      </c>
      <c r="AC46" s="64">
        <v>0</v>
      </c>
      <c r="AD46" s="64"/>
      <c r="AE46" s="58">
        <f>X46+AA46+AC46</f>
        <v>6000</v>
      </c>
      <c r="AF46" s="42">
        <f t="shared" si="1"/>
        <v>10830</v>
      </c>
      <c r="AG46" s="116"/>
      <c r="AH46" s="65"/>
      <c r="AI46" s="66" t="str">
        <f t="shared" si="13"/>
        <v>605-PR</v>
      </c>
      <c r="AJ46" s="108"/>
      <c r="AK46" s="68"/>
      <c r="AL46" s="68"/>
      <c r="AM46" s="47" t="s">
        <v>167</v>
      </c>
    </row>
    <row r="47" spans="1:39" s="160" customFormat="1" ht="37.5" customHeight="1" x14ac:dyDescent="0.2">
      <c r="A47" s="144" t="s">
        <v>168</v>
      </c>
      <c r="B47" s="144" t="s">
        <v>169</v>
      </c>
      <c r="C47" s="145" t="s">
        <v>39</v>
      </c>
      <c r="D47" s="145" t="s">
        <v>158</v>
      </c>
      <c r="E47" s="146" t="s">
        <v>158</v>
      </c>
      <c r="F47" s="146" t="s">
        <v>158</v>
      </c>
      <c r="G47" s="146" t="s">
        <v>159</v>
      </c>
      <c r="H47" s="147">
        <v>0</v>
      </c>
      <c r="I47" s="148" t="s">
        <v>44</v>
      </c>
      <c r="J47" s="149">
        <v>0</v>
      </c>
      <c r="K47" s="150">
        <v>0</v>
      </c>
      <c r="L47" s="150">
        <v>0</v>
      </c>
      <c r="M47" s="150">
        <f>K47+L47</f>
        <v>0</v>
      </c>
      <c r="N47" s="151">
        <f>(J47*M47)</f>
        <v>0</v>
      </c>
      <c r="O47" s="152">
        <v>0</v>
      </c>
      <c r="P47" s="152">
        <v>0</v>
      </c>
      <c r="Q47" s="153">
        <v>0</v>
      </c>
      <c r="R47" s="153">
        <v>0</v>
      </c>
      <c r="S47" s="154" t="s">
        <v>45</v>
      </c>
      <c r="T47" s="152">
        <v>0</v>
      </c>
      <c r="U47" s="151">
        <v>0</v>
      </c>
      <c r="V47" s="36" t="s">
        <v>170</v>
      </c>
      <c r="W47" s="151">
        <f t="shared" si="3"/>
        <v>0</v>
      </c>
      <c r="X47" s="151">
        <v>0</v>
      </c>
      <c r="Y47" s="151">
        <v>0</v>
      </c>
      <c r="Z47" s="151">
        <v>0</v>
      </c>
      <c r="AA47" s="150">
        <f>SUM(Z47*Y47)</f>
        <v>0</v>
      </c>
      <c r="AB47" s="155"/>
      <c r="AC47" s="156">
        <v>0</v>
      </c>
      <c r="AD47" s="156"/>
      <c r="AE47" s="151">
        <f>X47+AA47+AC47</f>
        <v>0</v>
      </c>
      <c r="AF47" s="100">
        <f t="shared" si="1"/>
        <v>0</v>
      </c>
      <c r="AG47" s="157"/>
      <c r="AH47" s="88">
        <f t="shared" ref="AH47" si="18">SUM(AF47:AF49)</f>
        <v>0</v>
      </c>
      <c r="AI47" s="158" t="s">
        <v>171</v>
      </c>
      <c r="AJ47" s="159"/>
      <c r="AK47" s="51"/>
      <c r="AL47" s="51"/>
      <c r="AM47" s="41"/>
    </row>
    <row r="48" spans="1:39" s="160" customFormat="1" ht="35.25" customHeight="1" x14ac:dyDescent="0.2">
      <c r="A48" s="144" t="s">
        <v>168</v>
      </c>
      <c r="B48" s="144" t="s">
        <v>169</v>
      </c>
      <c r="C48" s="145" t="s">
        <v>39</v>
      </c>
      <c r="D48" s="145" t="s">
        <v>158</v>
      </c>
      <c r="E48" s="146" t="s">
        <v>158</v>
      </c>
      <c r="F48" s="146" t="s">
        <v>158</v>
      </c>
      <c r="G48" s="111" t="s">
        <v>161</v>
      </c>
      <c r="H48" s="147">
        <v>0</v>
      </c>
      <c r="I48" s="148" t="s">
        <v>44</v>
      </c>
      <c r="J48" s="149">
        <v>0</v>
      </c>
      <c r="K48" s="150">
        <v>0</v>
      </c>
      <c r="L48" s="150">
        <v>0</v>
      </c>
      <c r="M48" s="150">
        <v>0</v>
      </c>
      <c r="N48" s="151">
        <v>0</v>
      </c>
      <c r="O48" s="152">
        <v>0</v>
      </c>
      <c r="P48" s="152">
        <v>0</v>
      </c>
      <c r="Q48" s="153">
        <v>0</v>
      </c>
      <c r="R48" s="153">
        <v>0</v>
      </c>
      <c r="S48" s="154" t="s">
        <v>45</v>
      </c>
      <c r="T48" s="152">
        <v>0</v>
      </c>
      <c r="U48" s="151">
        <v>0</v>
      </c>
      <c r="V48" s="100" t="s">
        <v>172</v>
      </c>
      <c r="W48" s="151">
        <f t="shared" si="3"/>
        <v>0</v>
      </c>
      <c r="X48" s="151">
        <v>0</v>
      </c>
      <c r="Y48" s="151">
        <v>0</v>
      </c>
      <c r="Z48" s="151">
        <v>0</v>
      </c>
      <c r="AA48" s="150">
        <v>0</v>
      </c>
      <c r="AB48" s="161"/>
      <c r="AC48" s="156">
        <v>0</v>
      </c>
      <c r="AD48" s="156"/>
      <c r="AE48" s="151">
        <v>0</v>
      </c>
      <c r="AF48" s="100">
        <f t="shared" si="1"/>
        <v>0</v>
      </c>
      <c r="AG48" s="157"/>
      <c r="AH48" s="88" t="s">
        <v>38</v>
      </c>
      <c r="AI48" s="158" t="s">
        <v>171</v>
      </c>
      <c r="AJ48" s="109"/>
      <c r="AK48" s="68"/>
      <c r="AL48" s="68"/>
      <c r="AM48" s="41"/>
    </row>
    <row r="49" spans="1:39" s="48" customFormat="1" ht="81" customHeight="1" x14ac:dyDescent="0.2">
      <c r="A49" s="162" t="s">
        <v>168</v>
      </c>
      <c r="B49" s="144" t="s">
        <v>169</v>
      </c>
      <c r="C49" s="163" t="s">
        <v>39</v>
      </c>
      <c r="D49" s="163" t="s">
        <v>63</v>
      </c>
      <c r="E49" s="164" t="s">
        <v>173</v>
      </c>
      <c r="F49" s="164" t="s">
        <v>174</v>
      </c>
      <c r="G49" s="164" t="s">
        <v>175</v>
      </c>
      <c r="H49" s="35">
        <v>45</v>
      </c>
      <c r="I49" s="165" t="s">
        <v>44</v>
      </c>
      <c r="J49" s="93">
        <v>1200</v>
      </c>
      <c r="K49" s="94">
        <v>0</v>
      </c>
      <c r="L49" s="94">
        <v>0</v>
      </c>
      <c r="M49" s="94">
        <f>K49+L49</f>
        <v>0</v>
      </c>
      <c r="N49" s="63">
        <f t="shared" ref="N49:N67" si="19">(J49*M49)</f>
        <v>0</v>
      </c>
      <c r="O49" s="95">
        <v>0</v>
      </c>
      <c r="P49" s="95">
        <v>0</v>
      </c>
      <c r="Q49" s="131">
        <v>0.4</v>
      </c>
      <c r="R49" s="131">
        <f>SUM(P49*Q49*O49)</f>
        <v>0</v>
      </c>
      <c r="S49" s="82">
        <v>0</v>
      </c>
      <c r="T49" s="95">
        <v>0</v>
      </c>
      <c r="U49" s="63">
        <v>0</v>
      </c>
      <c r="V49" s="36" t="s">
        <v>45</v>
      </c>
      <c r="W49" s="63">
        <f t="shared" si="3"/>
        <v>0</v>
      </c>
      <c r="X49" s="63">
        <f>M49*200</f>
        <v>0</v>
      </c>
      <c r="Y49" s="63">
        <v>0</v>
      </c>
      <c r="Z49" s="63">
        <v>410</v>
      </c>
      <c r="AA49" s="94">
        <f t="shared" ref="AA49:AA67" si="20">SUM(Z49*Y49)</f>
        <v>0</v>
      </c>
      <c r="AB49" s="99" t="s">
        <v>176</v>
      </c>
      <c r="AC49" s="86">
        <v>0</v>
      </c>
      <c r="AD49" s="86"/>
      <c r="AE49" s="63">
        <f>X49+AA49+AC49</f>
        <v>0</v>
      </c>
      <c r="AF49" s="100">
        <f t="shared" si="1"/>
        <v>0</v>
      </c>
      <c r="AG49" s="88">
        <f>SUM(M49)</f>
        <v>0</v>
      </c>
      <c r="AH49" s="88" t="s">
        <v>38</v>
      </c>
      <c r="AI49" s="166" t="s">
        <v>171</v>
      </c>
      <c r="AJ49" s="167" t="s">
        <v>177</v>
      </c>
      <c r="AK49" s="51"/>
      <c r="AL49" s="51"/>
      <c r="AM49" s="47"/>
    </row>
    <row r="50" spans="1:39" s="48" customFormat="1" ht="54" customHeight="1" x14ac:dyDescent="0.2">
      <c r="A50" s="168" t="s">
        <v>178</v>
      </c>
      <c r="B50" s="169" t="s">
        <v>38</v>
      </c>
      <c r="C50" s="34" t="s">
        <v>39</v>
      </c>
      <c r="D50" s="34" t="s">
        <v>154</v>
      </c>
      <c r="E50" s="54" t="s">
        <v>179</v>
      </c>
      <c r="F50" s="54" t="s">
        <v>180</v>
      </c>
      <c r="G50" s="54" t="s">
        <v>181</v>
      </c>
      <c r="H50" s="37">
        <v>45</v>
      </c>
      <c r="I50" s="55" t="s">
        <v>44</v>
      </c>
      <c r="J50" s="56">
        <v>1200</v>
      </c>
      <c r="K50" s="57">
        <v>0</v>
      </c>
      <c r="L50" s="57">
        <v>15</v>
      </c>
      <c r="M50" s="57">
        <f>K50+L50</f>
        <v>15</v>
      </c>
      <c r="N50" s="58">
        <f t="shared" si="19"/>
        <v>18000</v>
      </c>
      <c r="O50" s="59">
        <v>0</v>
      </c>
      <c r="P50" s="59">
        <v>0</v>
      </c>
      <c r="Q50" s="61">
        <v>0</v>
      </c>
      <c r="R50" s="61">
        <v>0</v>
      </c>
      <c r="S50" s="62" t="s">
        <v>45</v>
      </c>
      <c r="T50" s="59">
        <v>0</v>
      </c>
      <c r="U50" s="58">
        <f>(M50*T50)</f>
        <v>0</v>
      </c>
      <c r="V50" s="38" t="s">
        <v>45</v>
      </c>
      <c r="W50" s="58">
        <f t="shared" si="3"/>
        <v>18000</v>
      </c>
      <c r="X50" s="58">
        <f>M50*200</f>
        <v>3000</v>
      </c>
      <c r="Y50" s="58">
        <v>72</v>
      </c>
      <c r="Z50" s="58">
        <v>460</v>
      </c>
      <c r="AA50" s="57">
        <f t="shared" si="20"/>
        <v>33120</v>
      </c>
      <c r="AB50" s="37" t="s">
        <v>182</v>
      </c>
      <c r="AC50" s="64">
        <v>0</v>
      </c>
      <c r="AD50" s="64"/>
      <c r="AE50" s="58">
        <f>X50+AA50+AC50</f>
        <v>36120</v>
      </c>
      <c r="AF50" s="42">
        <f t="shared" si="1"/>
        <v>54120</v>
      </c>
      <c r="AG50" s="65">
        <f>SUM(M50:M57)</f>
        <v>47</v>
      </c>
      <c r="AH50" s="65">
        <f>SUM(AF50:AF57)</f>
        <v>133050</v>
      </c>
      <c r="AI50" s="170" t="str">
        <f t="shared" ref="AI50:AI77" si="21">A50</f>
        <v>606-PR</v>
      </c>
      <c r="AJ50" s="108"/>
      <c r="AK50" s="68"/>
      <c r="AL50" s="68"/>
      <c r="AM50" s="47"/>
    </row>
    <row r="51" spans="1:39" s="48" customFormat="1" ht="27.75" customHeight="1" x14ac:dyDescent="0.2">
      <c r="A51" s="168" t="s">
        <v>178</v>
      </c>
      <c r="B51" s="169"/>
      <c r="C51" s="41" t="s">
        <v>39</v>
      </c>
      <c r="D51" s="41" t="s">
        <v>154</v>
      </c>
      <c r="E51" s="105" t="s">
        <v>179</v>
      </c>
      <c r="F51" s="171" t="s">
        <v>174</v>
      </c>
      <c r="G51" s="171" t="s">
        <v>175</v>
      </c>
      <c r="H51" s="37">
        <v>45</v>
      </c>
      <c r="I51" s="172" t="s">
        <v>44</v>
      </c>
      <c r="J51" s="56">
        <v>1200</v>
      </c>
      <c r="K51" s="57">
        <v>0</v>
      </c>
      <c r="L51" s="57">
        <v>15</v>
      </c>
      <c r="M51" s="57">
        <f>K51+L51</f>
        <v>15</v>
      </c>
      <c r="N51" s="58">
        <f t="shared" si="19"/>
        <v>18000</v>
      </c>
      <c r="O51" s="59">
        <v>0</v>
      </c>
      <c r="P51" s="59">
        <v>0</v>
      </c>
      <c r="Q51" s="61">
        <v>0</v>
      </c>
      <c r="R51" s="61">
        <v>0</v>
      </c>
      <c r="S51" s="62" t="s">
        <v>45</v>
      </c>
      <c r="T51" s="59">
        <v>0</v>
      </c>
      <c r="U51" s="58">
        <f>(M51*T51)</f>
        <v>0</v>
      </c>
      <c r="V51" s="38" t="s">
        <v>45</v>
      </c>
      <c r="W51" s="58">
        <f t="shared" si="3"/>
        <v>18000</v>
      </c>
      <c r="X51" s="58">
        <f>M51*200</f>
        <v>3000</v>
      </c>
      <c r="Y51" s="58">
        <v>0</v>
      </c>
      <c r="Z51" s="58">
        <v>0</v>
      </c>
      <c r="AA51" s="57">
        <f t="shared" si="20"/>
        <v>0</v>
      </c>
      <c r="AB51" s="110" t="s">
        <v>183</v>
      </c>
      <c r="AC51" s="64">
        <v>0</v>
      </c>
      <c r="AD51" s="64"/>
      <c r="AE51" s="58">
        <f>X51+AA51+AC51</f>
        <v>3000</v>
      </c>
      <c r="AF51" s="42">
        <f t="shared" si="1"/>
        <v>21000</v>
      </c>
      <c r="AG51" s="65"/>
      <c r="AH51" s="65"/>
      <c r="AI51" s="170" t="str">
        <f t="shared" si="21"/>
        <v>606-PR</v>
      </c>
      <c r="AJ51" s="108"/>
      <c r="AK51" s="68"/>
      <c r="AL51" s="68"/>
      <c r="AM51" s="47"/>
    </row>
    <row r="52" spans="1:39" s="48" customFormat="1" ht="45" customHeight="1" x14ac:dyDescent="0.2">
      <c r="A52" s="168" t="s">
        <v>178</v>
      </c>
      <c r="B52" s="169"/>
      <c r="C52" s="163" t="s">
        <v>39</v>
      </c>
      <c r="D52" s="163" t="s">
        <v>158</v>
      </c>
      <c r="E52" s="164" t="s">
        <v>158</v>
      </c>
      <c r="F52" s="164" t="s">
        <v>158</v>
      </c>
      <c r="G52" s="164" t="s">
        <v>159</v>
      </c>
      <c r="H52" s="35">
        <v>0</v>
      </c>
      <c r="I52" s="165" t="s">
        <v>44</v>
      </c>
      <c r="J52" s="93">
        <v>0</v>
      </c>
      <c r="K52" s="94">
        <v>0</v>
      </c>
      <c r="L52" s="94">
        <v>0</v>
      </c>
      <c r="M52" s="94">
        <f>K52+L52</f>
        <v>0</v>
      </c>
      <c r="N52" s="63">
        <f t="shared" si="19"/>
        <v>0</v>
      </c>
      <c r="O52" s="95">
        <v>0</v>
      </c>
      <c r="P52" s="95">
        <v>0</v>
      </c>
      <c r="Q52" s="131">
        <v>0</v>
      </c>
      <c r="R52" s="131">
        <v>0</v>
      </c>
      <c r="S52" s="82" t="s">
        <v>45</v>
      </c>
      <c r="T52" s="95">
        <v>0</v>
      </c>
      <c r="U52" s="63">
        <v>10500</v>
      </c>
      <c r="V52" s="36" t="s">
        <v>184</v>
      </c>
      <c r="W52" s="63">
        <f t="shared" si="3"/>
        <v>10500</v>
      </c>
      <c r="X52" s="63">
        <v>0</v>
      </c>
      <c r="Y52" s="63">
        <v>0</v>
      </c>
      <c r="Z52" s="63">
        <v>0</v>
      </c>
      <c r="AA52" s="94">
        <f t="shared" si="20"/>
        <v>0</v>
      </c>
      <c r="AB52" s="99"/>
      <c r="AC52" s="86">
        <v>0</v>
      </c>
      <c r="AD52" s="86"/>
      <c r="AE52" s="63">
        <f>X52+AA52+AC52</f>
        <v>0</v>
      </c>
      <c r="AF52" s="100">
        <f t="shared" si="1"/>
        <v>10500</v>
      </c>
      <c r="AG52" s="88"/>
      <c r="AH52" s="88"/>
      <c r="AI52" s="166" t="str">
        <f t="shared" si="21"/>
        <v>606-PR</v>
      </c>
      <c r="AJ52" s="109" t="s">
        <v>185</v>
      </c>
      <c r="AK52" s="173"/>
      <c r="AL52" s="173"/>
      <c r="AM52" s="47"/>
    </row>
    <row r="53" spans="1:39" s="48" customFormat="1" ht="24" customHeight="1" x14ac:dyDescent="0.2">
      <c r="A53" s="168" t="s">
        <v>178</v>
      </c>
      <c r="B53" s="169"/>
      <c r="C53" s="163" t="s">
        <v>39</v>
      </c>
      <c r="D53" s="163" t="s">
        <v>158</v>
      </c>
      <c r="E53" s="164" t="s">
        <v>158</v>
      </c>
      <c r="F53" s="164" t="s">
        <v>158</v>
      </c>
      <c r="G53" s="69" t="s">
        <v>161</v>
      </c>
      <c r="H53" s="35">
        <v>0</v>
      </c>
      <c r="I53" s="165" t="s">
        <v>44</v>
      </c>
      <c r="J53" s="93">
        <v>0</v>
      </c>
      <c r="K53" s="94">
        <v>0</v>
      </c>
      <c r="L53" s="94">
        <v>0</v>
      </c>
      <c r="M53" s="94">
        <v>0</v>
      </c>
      <c r="N53" s="63">
        <f t="shared" si="19"/>
        <v>0</v>
      </c>
      <c r="O53" s="95">
        <v>0</v>
      </c>
      <c r="P53" s="95">
        <v>0</v>
      </c>
      <c r="Q53" s="131">
        <v>0</v>
      </c>
      <c r="R53" s="131">
        <v>0</v>
      </c>
      <c r="S53" s="82" t="s">
        <v>45</v>
      </c>
      <c r="T53" s="95">
        <v>0</v>
      </c>
      <c r="U53" s="63">
        <v>0</v>
      </c>
      <c r="V53" s="36" t="s">
        <v>45</v>
      </c>
      <c r="W53" s="63">
        <f t="shared" si="3"/>
        <v>0</v>
      </c>
      <c r="X53" s="63">
        <v>0</v>
      </c>
      <c r="Y53" s="63">
        <v>0</v>
      </c>
      <c r="Z53" s="63">
        <v>0</v>
      </c>
      <c r="AA53" s="94">
        <f t="shared" si="20"/>
        <v>0</v>
      </c>
      <c r="AB53" s="99"/>
      <c r="AC53" s="86">
        <v>0</v>
      </c>
      <c r="AD53" s="86"/>
      <c r="AE53" s="63">
        <v>0</v>
      </c>
      <c r="AF53" s="100">
        <f t="shared" si="1"/>
        <v>0</v>
      </c>
      <c r="AG53" s="88"/>
      <c r="AH53" s="88"/>
      <c r="AI53" s="166" t="str">
        <f t="shared" si="21"/>
        <v>606-PR</v>
      </c>
      <c r="AJ53" s="109"/>
      <c r="AK53" s="68"/>
      <c r="AL53" s="68"/>
      <c r="AM53" s="47"/>
    </row>
    <row r="54" spans="1:39" s="48" customFormat="1" ht="27.75" customHeight="1" x14ac:dyDescent="0.2">
      <c r="A54" s="168" t="s">
        <v>178</v>
      </c>
      <c r="B54" s="169"/>
      <c r="C54" s="163" t="s">
        <v>39</v>
      </c>
      <c r="D54" s="163" t="s">
        <v>158</v>
      </c>
      <c r="E54" s="164" t="s">
        <v>158</v>
      </c>
      <c r="F54" s="164" t="s">
        <v>158</v>
      </c>
      <c r="G54" s="164" t="s">
        <v>163</v>
      </c>
      <c r="H54" s="35">
        <v>0</v>
      </c>
      <c r="I54" s="165" t="s">
        <v>44</v>
      </c>
      <c r="J54" s="93">
        <v>0</v>
      </c>
      <c r="K54" s="94">
        <v>0</v>
      </c>
      <c r="L54" s="94">
        <v>0</v>
      </c>
      <c r="M54" s="94">
        <v>0</v>
      </c>
      <c r="N54" s="63">
        <f t="shared" si="19"/>
        <v>0</v>
      </c>
      <c r="O54" s="95">
        <v>0</v>
      </c>
      <c r="P54" s="95">
        <v>0</v>
      </c>
      <c r="Q54" s="131">
        <v>0</v>
      </c>
      <c r="R54" s="131">
        <v>0</v>
      </c>
      <c r="S54" s="82" t="s">
        <v>45</v>
      </c>
      <c r="T54" s="95">
        <v>0</v>
      </c>
      <c r="U54" s="63">
        <v>10500</v>
      </c>
      <c r="V54" s="36" t="s">
        <v>186</v>
      </c>
      <c r="W54" s="63">
        <f t="shared" si="3"/>
        <v>10500</v>
      </c>
      <c r="X54" s="63">
        <v>0</v>
      </c>
      <c r="Y54" s="63">
        <v>0</v>
      </c>
      <c r="Z54" s="63">
        <v>0</v>
      </c>
      <c r="AA54" s="94">
        <f t="shared" si="20"/>
        <v>0</v>
      </c>
      <c r="AB54" s="99"/>
      <c r="AC54" s="86">
        <v>0</v>
      </c>
      <c r="AD54" s="86"/>
      <c r="AE54" s="63">
        <v>0</v>
      </c>
      <c r="AF54" s="100">
        <f t="shared" si="1"/>
        <v>10500</v>
      </c>
      <c r="AG54" s="88"/>
      <c r="AH54" s="88"/>
      <c r="AI54" s="166" t="str">
        <f t="shared" si="21"/>
        <v>606-PR</v>
      </c>
      <c r="AJ54" s="109"/>
      <c r="AK54" s="68"/>
      <c r="AL54" s="68"/>
      <c r="AM54" s="47"/>
    </row>
    <row r="55" spans="1:39" s="48" customFormat="1" ht="44" customHeight="1" x14ac:dyDescent="0.2">
      <c r="A55" s="168" t="s">
        <v>178</v>
      </c>
      <c r="C55" s="163" t="s">
        <v>39</v>
      </c>
      <c r="D55" s="163" t="s">
        <v>158</v>
      </c>
      <c r="E55" s="164" t="s">
        <v>158</v>
      </c>
      <c r="F55" s="164" t="s">
        <v>158</v>
      </c>
      <c r="G55" s="69" t="s">
        <v>187</v>
      </c>
      <c r="H55" s="35">
        <v>0</v>
      </c>
      <c r="I55" s="165" t="s">
        <v>44</v>
      </c>
      <c r="J55" s="93">
        <v>0</v>
      </c>
      <c r="K55" s="94">
        <v>0</v>
      </c>
      <c r="L55" s="94">
        <v>0</v>
      </c>
      <c r="M55" s="94">
        <v>0</v>
      </c>
      <c r="N55" s="63">
        <f t="shared" si="19"/>
        <v>0</v>
      </c>
      <c r="O55" s="95">
        <v>0</v>
      </c>
      <c r="P55" s="95">
        <v>0</v>
      </c>
      <c r="Q55" s="131">
        <v>0</v>
      </c>
      <c r="R55" s="131">
        <v>0</v>
      </c>
      <c r="S55" s="82" t="s">
        <v>45</v>
      </c>
      <c r="T55" s="95">
        <v>0</v>
      </c>
      <c r="U55" s="63">
        <v>7390</v>
      </c>
      <c r="V55" s="36" t="s">
        <v>188</v>
      </c>
      <c r="W55" s="63">
        <f t="shared" si="3"/>
        <v>7390</v>
      </c>
      <c r="X55" s="63">
        <v>0</v>
      </c>
      <c r="Y55" s="63">
        <v>0</v>
      </c>
      <c r="Z55" s="63">
        <v>0</v>
      </c>
      <c r="AA55" s="94">
        <f t="shared" si="20"/>
        <v>0</v>
      </c>
      <c r="AB55" s="99"/>
      <c r="AC55" s="86">
        <v>0</v>
      </c>
      <c r="AD55" s="86"/>
      <c r="AE55" s="63">
        <v>0</v>
      </c>
      <c r="AF55" s="100">
        <f t="shared" si="1"/>
        <v>7390</v>
      </c>
      <c r="AG55" s="88"/>
      <c r="AH55" s="88"/>
      <c r="AI55" s="166" t="str">
        <f t="shared" si="21"/>
        <v>606-PR</v>
      </c>
      <c r="AJ55" s="169" t="s">
        <v>189</v>
      </c>
      <c r="AK55" s="68"/>
      <c r="AL55" s="68"/>
      <c r="AM55" s="47"/>
    </row>
    <row r="56" spans="1:39" s="48" customFormat="1" ht="56" customHeight="1" x14ac:dyDescent="0.2">
      <c r="A56" s="168" t="s">
        <v>178</v>
      </c>
      <c r="B56" s="169"/>
      <c r="C56" s="163" t="s">
        <v>39</v>
      </c>
      <c r="D56" s="163" t="s">
        <v>63</v>
      </c>
      <c r="E56" s="164" t="s">
        <v>190</v>
      </c>
      <c r="F56" s="164" t="s">
        <v>174</v>
      </c>
      <c r="G56" s="164" t="s">
        <v>175</v>
      </c>
      <c r="H56" s="35">
        <v>45</v>
      </c>
      <c r="I56" s="165" t="s">
        <v>44</v>
      </c>
      <c r="J56" s="93">
        <v>1200</v>
      </c>
      <c r="K56" s="94">
        <v>17</v>
      </c>
      <c r="L56" s="94">
        <v>0</v>
      </c>
      <c r="M56" s="94">
        <f>K56+L56</f>
        <v>17</v>
      </c>
      <c r="N56" s="63">
        <f t="shared" si="19"/>
        <v>20400</v>
      </c>
      <c r="O56" s="95">
        <v>0</v>
      </c>
      <c r="P56" s="95">
        <v>0</v>
      </c>
      <c r="Q56" s="131">
        <v>0</v>
      </c>
      <c r="R56" s="131">
        <v>0</v>
      </c>
      <c r="S56" s="82" t="s">
        <v>45</v>
      </c>
      <c r="T56" s="95">
        <v>0</v>
      </c>
      <c r="U56" s="63">
        <f>(M56*T56)</f>
        <v>0</v>
      </c>
      <c r="V56" s="36" t="s">
        <v>45</v>
      </c>
      <c r="W56" s="63">
        <f t="shared" si="3"/>
        <v>20400</v>
      </c>
      <c r="X56" s="63">
        <f>M56*200</f>
        <v>3400</v>
      </c>
      <c r="Y56" s="63">
        <v>14</v>
      </c>
      <c r="Z56" s="63">
        <v>410</v>
      </c>
      <c r="AA56" s="94">
        <f t="shared" si="20"/>
        <v>5740</v>
      </c>
      <c r="AB56" s="35" t="s">
        <v>191</v>
      </c>
      <c r="AC56" s="86">
        <v>0</v>
      </c>
      <c r="AD56" s="86"/>
      <c r="AE56" s="63">
        <f>X56+AA56+AC56</f>
        <v>9140</v>
      </c>
      <c r="AF56" s="100">
        <f t="shared" si="1"/>
        <v>29540</v>
      </c>
      <c r="AG56" s="88"/>
      <c r="AH56" s="88"/>
      <c r="AI56" s="166" t="str">
        <f t="shared" si="21"/>
        <v>606-PR</v>
      </c>
      <c r="AJ56" s="109" t="s">
        <v>192</v>
      </c>
      <c r="AK56" s="173"/>
      <c r="AL56" s="173"/>
      <c r="AM56" s="47"/>
    </row>
    <row r="57" spans="1:39" s="48" customFormat="1" ht="50" customHeight="1" x14ac:dyDescent="0.2">
      <c r="A57" s="174" t="s">
        <v>178</v>
      </c>
      <c r="B57" s="175"/>
      <c r="C57" s="176" t="s">
        <v>39</v>
      </c>
      <c r="D57" s="176" t="s">
        <v>40</v>
      </c>
      <c r="E57" s="177" t="s">
        <v>41</v>
      </c>
      <c r="F57" s="177" t="s">
        <v>174</v>
      </c>
      <c r="G57" s="177" t="s">
        <v>175</v>
      </c>
      <c r="H57" s="124">
        <v>45</v>
      </c>
      <c r="I57" s="178" t="s">
        <v>44</v>
      </c>
      <c r="J57" s="77">
        <v>1200</v>
      </c>
      <c r="K57" s="78">
        <v>0</v>
      </c>
      <c r="L57" s="78">
        <v>0</v>
      </c>
      <c r="M57" s="78">
        <f>K57+L57</f>
        <v>0</v>
      </c>
      <c r="N57" s="79">
        <f t="shared" si="19"/>
        <v>0</v>
      </c>
      <c r="O57" s="80">
        <v>0</v>
      </c>
      <c r="P57" s="80">
        <v>0</v>
      </c>
      <c r="Q57" s="127">
        <v>0</v>
      </c>
      <c r="R57" s="127">
        <v>0</v>
      </c>
      <c r="S57" s="128" t="s">
        <v>45</v>
      </c>
      <c r="T57" s="80">
        <v>0</v>
      </c>
      <c r="U57" s="79">
        <f>(M57*T57)</f>
        <v>0</v>
      </c>
      <c r="V57" s="386" t="s">
        <v>45</v>
      </c>
      <c r="W57" s="79">
        <f t="shared" si="3"/>
        <v>0</v>
      </c>
      <c r="X57" s="79">
        <f>M57*200</f>
        <v>0</v>
      </c>
      <c r="Y57" s="79">
        <v>0</v>
      </c>
      <c r="Z57" s="79">
        <v>0</v>
      </c>
      <c r="AA57" s="78">
        <f t="shared" si="20"/>
        <v>0</v>
      </c>
      <c r="AB57" s="84" t="s">
        <v>183</v>
      </c>
      <c r="AC57" s="85">
        <v>0</v>
      </c>
      <c r="AD57" s="85"/>
      <c r="AE57" s="79">
        <f>X57+AA57+AC57</f>
        <v>0</v>
      </c>
      <c r="AF57" s="87">
        <f t="shared" si="1"/>
        <v>0</v>
      </c>
      <c r="AG57" s="179"/>
      <c r="AH57" s="179"/>
      <c r="AI57" s="180" t="str">
        <f t="shared" si="21"/>
        <v>606-PR</v>
      </c>
      <c r="AJ57" s="181" t="s">
        <v>193</v>
      </c>
      <c r="AK57" s="182"/>
      <c r="AL57" s="182"/>
      <c r="AM57" s="47"/>
    </row>
    <row r="58" spans="1:39" s="48" customFormat="1" ht="38.25" customHeight="1" x14ac:dyDescent="0.2">
      <c r="A58" s="162" t="s">
        <v>194</v>
      </c>
      <c r="B58" s="144" t="s">
        <v>195</v>
      </c>
      <c r="C58" s="41" t="s">
        <v>39</v>
      </c>
      <c r="D58" s="41" t="s">
        <v>158</v>
      </c>
      <c r="E58" s="183" t="s">
        <v>158</v>
      </c>
      <c r="F58" s="183" t="s">
        <v>158</v>
      </c>
      <c r="G58" s="183" t="s">
        <v>159</v>
      </c>
      <c r="H58" s="37">
        <v>0</v>
      </c>
      <c r="I58" s="172" t="s">
        <v>44</v>
      </c>
      <c r="J58" s="56">
        <v>0</v>
      </c>
      <c r="K58" s="57">
        <v>0</v>
      </c>
      <c r="L58" s="57">
        <v>0</v>
      </c>
      <c r="M58" s="57">
        <f>K58+L58</f>
        <v>0</v>
      </c>
      <c r="N58" s="58">
        <f t="shared" si="19"/>
        <v>0</v>
      </c>
      <c r="O58" s="59">
        <v>0</v>
      </c>
      <c r="P58" s="59">
        <v>0</v>
      </c>
      <c r="Q58" s="61">
        <v>0</v>
      </c>
      <c r="R58" s="61">
        <v>0</v>
      </c>
      <c r="S58" s="62" t="s">
        <v>45</v>
      </c>
      <c r="T58" s="59">
        <v>0</v>
      </c>
      <c r="U58" s="58">
        <v>0</v>
      </c>
      <c r="V58" s="38" t="s">
        <v>45</v>
      </c>
      <c r="W58" s="58">
        <v>0</v>
      </c>
      <c r="X58" s="58">
        <v>0</v>
      </c>
      <c r="Y58" s="58">
        <v>0</v>
      </c>
      <c r="Z58" s="58">
        <v>0</v>
      </c>
      <c r="AA58" s="57">
        <f t="shared" si="20"/>
        <v>0</v>
      </c>
      <c r="AB58" s="110"/>
      <c r="AC58" s="64">
        <v>0</v>
      </c>
      <c r="AD58" s="64"/>
      <c r="AE58" s="58">
        <f>X58+AA58+AC58</f>
        <v>0</v>
      </c>
      <c r="AF58" s="42">
        <f t="shared" si="1"/>
        <v>0</v>
      </c>
      <c r="AG58" s="65"/>
      <c r="AH58" s="65">
        <f t="shared" ref="AH58" si="22">SUM(AF58:AF63)</f>
        <v>0</v>
      </c>
      <c r="AI58" s="170" t="str">
        <f t="shared" si="21"/>
        <v>607-B</v>
      </c>
      <c r="AJ58" s="108"/>
      <c r="AK58" s="68"/>
      <c r="AL58" s="68"/>
      <c r="AM58" s="47"/>
    </row>
    <row r="59" spans="1:39" s="48" customFormat="1" ht="36" customHeight="1" x14ac:dyDescent="0.2">
      <c r="A59" s="162" t="s">
        <v>194</v>
      </c>
      <c r="B59" s="144" t="s">
        <v>195</v>
      </c>
      <c r="C59" s="41" t="s">
        <v>39</v>
      </c>
      <c r="D59" s="41" t="s">
        <v>158</v>
      </c>
      <c r="E59" s="183" t="s">
        <v>158</v>
      </c>
      <c r="F59" s="183" t="s">
        <v>158</v>
      </c>
      <c r="G59" s="54" t="s">
        <v>161</v>
      </c>
      <c r="H59" s="37">
        <v>0</v>
      </c>
      <c r="I59" s="172" t="s">
        <v>44</v>
      </c>
      <c r="J59" s="56">
        <v>0</v>
      </c>
      <c r="K59" s="57">
        <v>0</v>
      </c>
      <c r="L59" s="57">
        <v>0</v>
      </c>
      <c r="M59" s="57">
        <v>0</v>
      </c>
      <c r="N59" s="58">
        <f t="shared" si="19"/>
        <v>0</v>
      </c>
      <c r="O59" s="59">
        <v>0</v>
      </c>
      <c r="P59" s="59">
        <v>0</v>
      </c>
      <c r="Q59" s="61">
        <v>0</v>
      </c>
      <c r="R59" s="61">
        <v>0</v>
      </c>
      <c r="S59" s="62" t="s">
        <v>45</v>
      </c>
      <c r="T59" s="59">
        <v>0</v>
      </c>
      <c r="U59" s="58">
        <v>0</v>
      </c>
      <c r="V59" s="38" t="s">
        <v>196</v>
      </c>
      <c r="W59" s="58">
        <f>N59+R59+U59</f>
        <v>0</v>
      </c>
      <c r="X59" s="58">
        <v>0</v>
      </c>
      <c r="Y59" s="58">
        <v>0</v>
      </c>
      <c r="Z59" s="58">
        <v>0</v>
      </c>
      <c r="AA59" s="57">
        <f t="shared" si="20"/>
        <v>0</v>
      </c>
      <c r="AB59" s="110"/>
      <c r="AC59" s="64">
        <v>0</v>
      </c>
      <c r="AD59" s="64"/>
      <c r="AE59" s="58">
        <v>0</v>
      </c>
      <c r="AF59" s="42">
        <f t="shared" si="1"/>
        <v>0</v>
      </c>
      <c r="AG59" s="65"/>
      <c r="AH59" s="65" t="s">
        <v>38</v>
      </c>
      <c r="AI59" s="170" t="str">
        <f t="shared" si="21"/>
        <v>607-B</v>
      </c>
      <c r="AJ59" s="108"/>
      <c r="AK59" s="68"/>
      <c r="AL59" s="68"/>
      <c r="AM59" s="47"/>
    </row>
    <row r="60" spans="1:39" s="48" customFormat="1" ht="36" customHeight="1" x14ac:dyDescent="0.2">
      <c r="A60" s="162" t="s">
        <v>194</v>
      </c>
      <c r="B60" s="144" t="s">
        <v>195</v>
      </c>
      <c r="C60" s="41" t="s">
        <v>39</v>
      </c>
      <c r="D60" s="41" t="s">
        <v>158</v>
      </c>
      <c r="E60" s="183" t="s">
        <v>158</v>
      </c>
      <c r="F60" s="183" t="s">
        <v>158</v>
      </c>
      <c r="G60" s="183" t="s">
        <v>163</v>
      </c>
      <c r="H60" s="37">
        <v>0</v>
      </c>
      <c r="I60" s="172" t="s">
        <v>44</v>
      </c>
      <c r="J60" s="56">
        <v>0</v>
      </c>
      <c r="K60" s="57">
        <v>0</v>
      </c>
      <c r="L60" s="57">
        <v>0</v>
      </c>
      <c r="M60" s="57">
        <v>0</v>
      </c>
      <c r="N60" s="58">
        <f t="shared" si="19"/>
        <v>0</v>
      </c>
      <c r="O60" s="59">
        <v>0</v>
      </c>
      <c r="P60" s="59">
        <v>0</v>
      </c>
      <c r="Q60" s="61">
        <v>0</v>
      </c>
      <c r="R60" s="61">
        <v>0</v>
      </c>
      <c r="S60" s="62" t="s">
        <v>45</v>
      </c>
      <c r="T60" s="59">
        <v>0</v>
      </c>
      <c r="U60" s="58">
        <v>0</v>
      </c>
      <c r="V60" s="38" t="s">
        <v>45</v>
      </c>
      <c r="W60" s="58">
        <v>0</v>
      </c>
      <c r="X60" s="58">
        <v>0</v>
      </c>
      <c r="Y60" s="58">
        <v>0</v>
      </c>
      <c r="Z60" s="58">
        <v>0</v>
      </c>
      <c r="AA60" s="57">
        <f t="shared" si="20"/>
        <v>0</v>
      </c>
      <c r="AB60" s="110"/>
      <c r="AC60" s="64">
        <v>0</v>
      </c>
      <c r="AD60" s="64"/>
      <c r="AE60" s="58">
        <v>0</v>
      </c>
      <c r="AF60" s="42">
        <f t="shared" si="1"/>
        <v>0</v>
      </c>
      <c r="AG60" s="65"/>
      <c r="AH60" s="65" t="s">
        <v>38</v>
      </c>
      <c r="AI60" s="170" t="str">
        <f t="shared" si="21"/>
        <v>607-B</v>
      </c>
      <c r="AJ60" s="108"/>
      <c r="AK60" s="68"/>
      <c r="AL60" s="68"/>
      <c r="AM60" s="47"/>
    </row>
    <row r="61" spans="1:39" s="48" customFormat="1" ht="36.75" customHeight="1" x14ac:dyDescent="0.2">
      <c r="A61" s="162" t="s">
        <v>194</v>
      </c>
      <c r="B61" s="144" t="s">
        <v>195</v>
      </c>
      <c r="C61" s="41" t="s">
        <v>39</v>
      </c>
      <c r="D61" s="41" t="s">
        <v>158</v>
      </c>
      <c r="E61" s="183" t="s">
        <v>158</v>
      </c>
      <c r="F61" s="183" t="s">
        <v>158</v>
      </c>
      <c r="G61" s="54" t="s">
        <v>165</v>
      </c>
      <c r="H61" s="37">
        <v>0</v>
      </c>
      <c r="I61" s="172" t="s">
        <v>44</v>
      </c>
      <c r="J61" s="56">
        <v>0</v>
      </c>
      <c r="K61" s="57">
        <v>0</v>
      </c>
      <c r="L61" s="57">
        <v>0</v>
      </c>
      <c r="M61" s="57">
        <v>0</v>
      </c>
      <c r="N61" s="58">
        <f t="shared" si="19"/>
        <v>0</v>
      </c>
      <c r="O61" s="59">
        <v>0</v>
      </c>
      <c r="P61" s="59">
        <v>0</v>
      </c>
      <c r="Q61" s="61">
        <v>0</v>
      </c>
      <c r="R61" s="61">
        <v>0</v>
      </c>
      <c r="S61" s="62" t="s">
        <v>45</v>
      </c>
      <c r="T61" s="59">
        <v>0</v>
      </c>
      <c r="U61" s="58">
        <v>0</v>
      </c>
      <c r="V61" s="38" t="s">
        <v>196</v>
      </c>
      <c r="W61" s="58">
        <f t="shared" ref="W61:W72" si="23">N61+R61+U61</f>
        <v>0</v>
      </c>
      <c r="X61" s="58">
        <v>0</v>
      </c>
      <c r="Y61" s="58">
        <v>0</v>
      </c>
      <c r="Z61" s="58">
        <v>0</v>
      </c>
      <c r="AA61" s="57">
        <f t="shared" si="20"/>
        <v>0</v>
      </c>
      <c r="AB61" s="110"/>
      <c r="AC61" s="64">
        <v>0</v>
      </c>
      <c r="AD61" s="64"/>
      <c r="AE61" s="58">
        <v>0</v>
      </c>
      <c r="AF61" s="42">
        <f t="shared" si="1"/>
        <v>0</v>
      </c>
      <c r="AG61" s="65"/>
      <c r="AH61" s="65" t="s">
        <v>38</v>
      </c>
      <c r="AI61" s="170" t="str">
        <f t="shared" si="21"/>
        <v>607-B</v>
      </c>
      <c r="AJ61" s="108"/>
      <c r="AK61" s="68"/>
      <c r="AL61" s="68"/>
      <c r="AM61" s="47"/>
    </row>
    <row r="62" spans="1:39" s="48" customFormat="1" ht="37" customHeight="1" x14ac:dyDescent="0.2">
      <c r="A62" s="162" t="s">
        <v>194</v>
      </c>
      <c r="B62" s="144" t="s">
        <v>195</v>
      </c>
      <c r="C62" s="41" t="s">
        <v>39</v>
      </c>
      <c r="D62" s="41" t="s">
        <v>63</v>
      </c>
      <c r="E62" s="183" t="s">
        <v>41</v>
      </c>
      <c r="F62" s="183" t="s">
        <v>127</v>
      </c>
      <c r="G62" s="54" t="s">
        <v>197</v>
      </c>
      <c r="H62" s="37">
        <v>45</v>
      </c>
      <c r="I62" s="172" t="s">
        <v>44</v>
      </c>
      <c r="J62" s="56">
        <v>1200</v>
      </c>
      <c r="K62" s="57">
        <v>0</v>
      </c>
      <c r="L62" s="57">
        <v>0</v>
      </c>
      <c r="M62" s="57">
        <f t="shared" ref="M62:M67" si="24">K62+L62</f>
        <v>0</v>
      </c>
      <c r="N62" s="58">
        <f t="shared" si="19"/>
        <v>0</v>
      </c>
      <c r="O62" s="59">
        <v>0</v>
      </c>
      <c r="P62" s="59">
        <v>0</v>
      </c>
      <c r="Q62" s="61">
        <v>0</v>
      </c>
      <c r="R62" s="61">
        <v>0</v>
      </c>
      <c r="S62" s="62" t="s">
        <v>45</v>
      </c>
      <c r="T62" s="59">
        <v>0</v>
      </c>
      <c r="U62" s="58">
        <v>0</v>
      </c>
      <c r="V62" s="38" t="s">
        <v>45</v>
      </c>
      <c r="W62" s="58">
        <f t="shared" si="23"/>
        <v>0</v>
      </c>
      <c r="X62" s="58">
        <f>M62*200</f>
        <v>0</v>
      </c>
      <c r="Y62" s="58">
        <v>0</v>
      </c>
      <c r="Z62" s="58">
        <v>330</v>
      </c>
      <c r="AA62" s="57">
        <f t="shared" si="20"/>
        <v>0</v>
      </c>
      <c r="AB62" s="110" t="s">
        <v>198</v>
      </c>
      <c r="AC62" s="64">
        <v>0</v>
      </c>
      <c r="AD62" s="64"/>
      <c r="AE62" s="58">
        <f t="shared" ref="AE62:AE67" si="25">X62+AA62+AC62</f>
        <v>0</v>
      </c>
      <c r="AF62" s="42">
        <f t="shared" si="1"/>
        <v>0</v>
      </c>
      <c r="AG62" s="65" t="s">
        <v>38</v>
      </c>
      <c r="AH62" s="65" t="s">
        <v>38</v>
      </c>
      <c r="AI62" s="170" t="str">
        <f t="shared" si="21"/>
        <v>607-B</v>
      </c>
      <c r="AJ62" s="108"/>
      <c r="AK62" s="68"/>
      <c r="AL62" s="68"/>
      <c r="AM62" s="47" t="s">
        <v>199</v>
      </c>
    </row>
    <row r="63" spans="1:39" s="48" customFormat="1" ht="39" customHeight="1" x14ac:dyDescent="0.2">
      <c r="A63" s="162" t="s">
        <v>194</v>
      </c>
      <c r="B63" s="144" t="s">
        <v>195</v>
      </c>
      <c r="C63" s="41" t="s">
        <v>39</v>
      </c>
      <c r="D63" s="41" t="s">
        <v>63</v>
      </c>
      <c r="E63" s="183" t="s">
        <v>41</v>
      </c>
      <c r="F63" s="183" t="s">
        <v>200</v>
      </c>
      <c r="G63" s="54" t="s">
        <v>201</v>
      </c>
      <c r="H63" s="37">
        <v>45</v>
      </c>
      <c r="I63" s="172" t="s">
        <v>44</v>
      </c>
      <c r="J63" s="56">
        <v>1200</v>
      </c>
      <c r="K63" s="57">
        <v>0</v>
      </c>
      <c r="L63" s="57">
        <v>0</v>
      </c>
      <c r="M63" s="57">
        <f t="shared" si="24"/>
        <v>0</v>
      </c>
      <c r="N63" s="58">
        <f t="shared" si="19"/>
        <v>0</v>
      </c>
      <c r="O63" s="59">
        <v>0</v>
      </c>
      <c r="P63" s="59">
        <v>0</v>
      </c>
      <c r="Q63" s="61">
        <v>0</v>
      </c>
      <c r="R63" s="61">
        <v>0</v>
      </c>
      <c r="S63" s="62" t="s">
        <v>45</v>
      </c>
      <c r="T63" s="59">
        <v>0</v>
      </c>
      <c r="U63" s="58">
        <v>0</v>
      </c>
      <c r="V63" s="38" t="s">
        <v>45</v>
      </c>
      <c r="W63" s="58">
        <f t="shared" si="23"/>
        <v>0</v>
      </c>
      <c r="X63" s="58">
        <f>M63*200</f>
        <v>0</v>
      </c>
      <c r="Y63" s="58">
        <v>0</v>
      </c>
      <c r="Z63" s="58">
        <v>330</v>
      </c>
      <c r="AA63" s="57">
        <f t="shared" si="20"/>
        <v>0</v>
      </c>
      <c r="AB63" s="110" t="s">
        <v>198</v>
      </c>
      <c r="AC63" s="64">
        <v>0</v>
      </c>
      <c r="AD63" s="64"/>
      <c r="AE63" s="58">
        <f t="shared" si="25"/>
        <v>0</v>
      </c>
      <c r="AF63" s="42">
        <f t="shared" si="1"/>
        <v>0</v>
      </c>
      <c r="AG63" s="65"/>
      <c r="AH63" s="65"/>
      <c r="AI63" s="170" t="str">
        <f t="shared" si="21"/>
        <v>607-B</v>
      </c>
      <c r="AJ63" s="108"/>
      <c r="AK63" s="68"/>
      <c r="AL63" s="68"/>
      <c r="AM63" s="47" t="s">
        <v>199</v>
      </c>
    </row>
    <row r="64" spans="1:39" s="48" customFormat="1" ht="33" customHeight="1" x14ac:dyDescent="0.2">
      <c r="A64" s="52" t="s">
        <v>202</v>
      </c>
      <c r="B64" s="53"/>
      <c r="C64" s="34" t="s">
        <v>39</v>
      </c>
      <c r="D64" s="34" t="s">
        <v>54</v>
      </c>
      <c r="E64" s="183" t="s">
        <v>41</v>
      </c>
      <c r="F64" s="54" t="s">
        <v>203</v>
      </c>
      <c r="G64" s="54" t="s">
        <v>204</v>
      </c>
      <c r="H64" s="37">
        <v>60</v>
      </c>
      <c r="I64" s="55" t="s">
        <v>44</v>
      </c>
      <c r="J64" s="56">
        <v>1200</v>
      </c>
      <c r="K64" s="57">
        <v>0</v>
      </c>
      <c r="L64" s="57">
        <v>20</v>
      </c>
      <c r="M64" s="57">
        <f t="shared" si="24"/>
        <v>20</v>
      </c>
      <c r="N64" s="58">
        <f t="shared" si="19"/>
        <v>24000</v>
      </c>
      <c r="O64" s="59">
        <v>0</v>
      </c>
      <c r="P64" s="59">
        <v>0</v>
      </c>
      <c r="Q64" s="61">
        <v>0</v>
      </c>
      <c r="R64" s="60">
        <v>0</v>
      </c>
      <c r="S64" s="62" t="s">
        <v>45</v>
      </c>
      <c r="T64" s="58">
        <v>0</v>
      </c>
      <c r="U64" s="58">
        <v>0</v>
      </c>
      <c r="V64" s="38" t="s">
        <v>45</v>
      </c>
      <c r="W64" s="58">
        <f t="shared" si="23"/>
        <v>24000</v>
      </c>
      <c r="X64" s="58">
        <f>M64*200</f>
        <v>4000</v>
      </c>
      <c r="Y64" s="58">
        <v>20</v>
      </c>
      <c r="Z64" s="58">
        <v>330</v>
      </c>
      <c r="AA64" s="57">
        <f t="shared" si="20"/>
        <v>6600</v>
      </c>
      <c r="AB64" s="110" t="s">
        <v>198</v>
      </c>
      <c r="AC64" s="64">
        <v>0</v>
      </c>
      <c r="AD64" s="64"/>
      <c r="AE64" s="58">
        <f t="shared" si="25"/>
        <v>10600</v>
      </c>
      <c r="AF64" s="42">
        <f t="shared" si="1"/>
        <v>34600</v>
      </c>
      <c r="AG64" s="65">
        <f t="shared" ref="AG64" si="26">SUM(M64:M77)</f>
        <v>113</v>
      </c>
      <c r="AH64" s="65">
        <f t="shared" ref="AH64" si="27">SUM(AF64:AF77)</f>
        <v>284060</v>
      </c>
      <c r="AI64" s="170" t="str">
        <f t="shared" si="21"/>
        <v>607-PR</v>
      </c>
      <c r="AJ64" s="108" t="s">
        <v>38</v>
      </c>
      <c r="AK64" s="68"/>
      <c r="AL64" s="68"/>
      <c r="AM64" s="47"/>
    </row>
    <row r="65" spans="1:39" s="48" customFormat="1" ht="47.25" customHeight="1" x14ac:dyDescent="0.2">
      <c r="A65" s="52" t="s">
        <v>202</v>
      </c>
      <c r="B65" s="53"/>
      <c r="C65" s="34" t="s">
        <v>39</v>
      </c>
      <c r="D65" s="33" t="s">
        <v>54</v>
      </c>
      <c r="E65" s="164" t="s">
        <v>41</v>
      </c>
      <c r="F65" s="69" t="s">
        <v>200</v>
      </c>
      <c r="G65" s="69" t="s">
        <v>201</v>
      </c>
      <c r="H65" s="37">
        <v>45</v>
      </c>
      <c r="I65" s="53" t="s">
        <v>44</v>
      </c>
      <c r="J65" s="56">
        <v>1200</v>
      </c>
      <c r="K65" s="57">
        <v>25</v>
      </c>
      <c r="L65" s="57">
        <v>0</v>
      </c>
      <c r="M65" s="57">
        <f t="shared" si="24"/>
        <v>25</v>
      </c>
      <c r="N65" s="58">
        <f t="shared" si="19"/>
        <v>30000</v>
      </c>
      <c r="O65" s="59">
        <v>0</v>
      </c>
      <c r="P65" s="59">
        <v>0</v>
      </c>
      <c r="Q65" s="61">
        <v>0</v>
      </c>
      <c r="R65" s="60">
        <v>0</v>
      </c>
      <c r="S65" s="62" t="s">
        <v>45</v>
      </c>
      <c r="T65" s="58">
        <v>0</v>
      </c>
      <c r="U65" s="58">
        <v>0</v>
      </c>
      <c r="V65" s="38" t="s">
        <v>45</v>
      </c>
      <c r="W65" s="58">
        <f t="shared" si="23"/>
        <v>30000</v>
      </c>
      <c r="X65" s="58">
        <f>M65*200</f>
        <v>5000</v>
      </c>
      <c r="Y65" s="58">
        <v>25</v>
      </c>
      <c r="Z65" s="58">
        <v>330</v>
      </c>
      <c r="AA65" s="57">
        <f t="shared" si="20"/>
        <v>8250</v>
      </c>
      <c r="AB65" s="110" t="s">
        <v>198</v>
      </c>
      <c r="AC65" s="64">
        <v>0</v>
      </c>
      <c r="AD65" s="64"/>
      <c r="AE65" s="58">
        <f t="shared" si="25"/>
        <v>13250</v>
      </c>
      <c r="AF65" s="42">
        <f t="shared" si="1"/>
        <v>43250</v>
      </c>
      <c r="AG65" s="65" t="s">
        <v>38</v>
      </c>
      <c r="AH65" s="65" t="s">
        <v>38</v>
      </c>
      <c r="AI65" s="170" t="str">
        <f t="shared" si="21"/>
        <v>607-PR</v>
      </c>
      <c r="AJ65" s="109" t="s">
        <v>205</v>
      </c>
      <c r="AK65" s="68"/>
      <c r="AL65" s="68"/>
      <c r="AM65" s="47"/>
    </row>
    <row r="66" spans="1:39" s="48" customFormat="1" ht="47.25" customHeight="1" x14ac:dyDescent="0.2">
      <c r="A66" s="52" t="s">
        <v>202</v>
      </c>
      <c r="B66" s="394" t="s">
        <v>1008</v>
      </c>
      <c r="C66" s="395" t="s">
        <v>39</v>
      </c>
      <c r="D66" s="395" t="s">
        <v>63</v>
      </c>
      <c r="E66" s="409" t="s">
        <v>41</v>
      </c>
      <c r="F66" s="396" t="s">
        <v>200</v>
      </c>
      <c r="G66" s="396" t="s">
        <v>201</v>
      </c>
      <c r="H66" s="399">
        <v>45</v>
      </c>
      <c r="I66" s="394" t="s">
        <v>44</v>
      </c>
      <c r="J66" s="400">
        <v>1200</v>
      </c>
      <c r="K66" s="397">
        <v>17</v>
      </c>
      <c r="L66" s="397">
        <v>0</v>
      </c>
      <c r="M66" s="397">
        <f t="shared" si="24"/>
        <v>17</v>
      </c>
      <c r="N66" s="97">
        <f t="shared" si="19"/>
        <v>20400</v>
      </c>
      <c r="O66" s="398">
        <v>0</v>
      </c>
      <c r="P66" s="398">
        <v>0</v>
      </c>
      <c r="Q66" s="401">
        <v>0</v>
      </c>
      <c r="R66" s="402">
        <v>0</v>
      </c>
      <c r="S66" s="417" t="s">
        <v>45</v>
      </c>
      <c r="T66" s="97">
        <v>0</v>
      </c>
      <c r="U66" s="97">
        <v>0</v>
      </c>
      <c r="V66" s="403" t="s">
        <v>45</v>
      </c>
      <c r="W66" s="97">
        <f t="shared" si="23"/>
        <v>20400</v>
      </c>
      <c r="X66" s="97">
        <f>M66*200</f>
        <v>3400</v>
      </c>
      <c r="Y66" s="97">
        <v>17</v>
      </c>
      <c r="Z66" s="97">
        <v>330</v>
      </c>
      <c r="AA66" s="397">
        <f t="shared" si="20"/>
        <v>5610</v>
      </c>
      <c r="AB66" s="412" t="s">
        <v>198</v>
      </c>
      <c r="AC66" s="413">
        <v>0</v>
      </c>
      <c r="AD66" s="58">
        <v>13250</v>
      </c>
      <c r="AE66" s="97">
        <f t="shared" si="25"/>
        <v>9010</v>
      </c>
      <c r="AF66" s="418">
        <f t="shared" si="1"/>
        <v>29410</v>
      </c>
      <c r="AG66" s="405" t="s">
        <v>38</v>
      </c>
      <c r="AH66" s="419"/>
      <c r="AI66" s="406" t="s">
        <v>202</v>
      </c>
      <c r="AJ66" s="109"/>
      <c r="AK66" s="68"/>
      <c r="AL66" s="68"/>
      <c r="AM66" s="47"/>
    </row>
    <row r="67" spans="1:39" s="48" customFormat="1" ht="47.25" customHeight="1" x14ac:dyDescent="0.2">
      <c r="A67" s="52" t="s">
        <v>202</v>
      </c>
      <c r="B67" s="394" t="s">
        <v>1015</v>
      </c>
      <c r="C67" s="395" t="s">
        <v>39</v>
      </c>
      <c r="D67" s="395" t="s">
        <v>63</v>
      </c>
      <c r="E67" s="409" t="s">
        <v>41</v>
      </c>
      <c r="F67" s="396" t="s">
        <v>127</v>
      </c>
      <c r="G67" s="396" t="s">
        <v>197</v>
      </c>
      <c r="H67" s="399">
        <v>45</v>
      </c>
      <c r="I67" s="394" t="s">
        <v>44</v>
      </c>
      <c r="J67" s="400">
        <v>1200</v>
      </c>
      <c r="K67" s="397">
        <v>0</v>
      </c>
      <c r="L67" s="397">
        <v>17</v>
      </c>
      <c r="M67" s="397">
        <f t="shared" si="24"/>
        <v>17</v>
      </c>
      <c r="N67" s="97">
        <f t="shared" si="19"/>
        <v>20400</v>
      </c>
      <c r="O67" s="398">
        <v>0</v>
      </c>
      <c r="P67" s="398">
        <v>0</v>
      </c>
      <c r="Q67" s="401">
        <v>0</v>
      </c>
      <c r="R67" s="402">
        <v>0</v>
      </c>
      <c r="S67" s="417" t="s">
        <v>45</v>
      </c>
      <c r="T67" s="97">
        <v>0</v>
      </c>
      <c r="U67" s="97">
        <v>0</v>
      </c>
      <c r="V67" s="403" t="s">
        <v>45</v>
      </c>
      <c r="W67" s="97">
        <v>20400</v>
      </c>
      <c r="X67" s="97">
        <v>3400</v>
      </c>
      <c r="Y67" s="97">
        <v>17</v>
      </c>
      <c r="Z67" s="97">
        <v>330</v>
      </c>
      <c r="AA67" s="397">
        <f t="shared" si="20"/>
        <v>5610</v>
      </c>
      <c r="AB67" s="412" t="s">
        <v>198</v>
      </c>
      <c r="AC67" s="413">
        <v>0</v>
      </c>
      <c r="AD67" s="97">
        <v>9010</v>
      </c>
      <c r="AE67" s="97">
        <f t="shared" si="25"/>
        <v>9010</v>
      </c>
      <c r="AF67" s="418">
        <f t="shared" si="1"/>
        <v>29410</v>
      </c>
      <c r="AG67" s="419"/>
      <c r="AH67" s="406" t="s">
        <v>38</v>
      </c>
      <c r="AI67" s="406" t="s">
        <v>202</v>
      </c>
      <c r="AJ67" s="109"/>
      <c r="AK67" s="68"/>
      <c r="AL67" s="68"/>
      <c r="AM67" s="47"/>
    </row>
    <row r="68" spans="1:39" s="48" customFormat="1" ht="27" customHeight="1" x14ac:dyDescent="0.2">
      <c r="A68" s="52" t="s">
        <v>202</v>
      </c>
      <c r="B68" s="53"/>
      <c r="C68" s="34" t="s">
        <v>39</v>
      </c>
      <c r="D68" s="34" t="s">
        <v>158</v>
      </c>
      <c r="E68" s="54" t="s">
        <v>158</v>
      </c>
      <c r="F68" s="54" t="s">
        <v>158</v>
      </c>
      <c r="G68" s="54" t="s">
        <v>159</v>
      </c>
      <c r="H68" s="37" t="s">
        <v>158</v>
      </c>
      <c r="I68" s="55" t="s">
        <v>158</v>
      </c>
      <c r="J68" s="56">
        <v>0</v>
      </c>
      <c r="K68" s="57">
        <v>0</v>
      </c>
      <c r="L68" s="57">
        <v>0</v>
      </c>
      <c r="M68" s="57">
        <v>0</v>
      </c>
      <c r="N68" s="58">
        <v>0</v>
      </c>
      <c r="O68" s="59">
        <v>0</v>
      </c>
      <c r="P68" s="59">
        <v>0</v>
      </c>
      <c r="Q68" s="61">
        <v>0</v>
      </c>
      <c r="R68" s="60">
        <v>0</v>
      </c>
      <c r="S68" s="62" t="s">
        <v>45</v>
      </c>
      <c r="T68" s="58">
        <v>0</v>
      </c>
      <c r="U68" s="58">
        <v>21000</v>
      </c>
      <c r="V68" s="38" t="s">
        <v>206</v>
      </c>
      <c r="W68" s="58">
        <f t="shared" si="23"/>
        <v>21000</v>
      </c>
      <c r="X68" s="58">
        <v>0</v>
      </c>
      <c r="Y68" s="58">
        <v>0</v>
      </c>
      <c r="Z68" s="58">
        <v>0</v>
      </c>
      <c r="AA68" s="57">
        <v>0</v>
      </c>
      <c r="AB68" s="110" t="s">
        <v>45</v>
      </c>
      <c r="AC68" s="64">
        <v>0</v>
      </c>
      <c r="AD68" s="64"/>
      <c r="AE68" s="58">
        <v>0</v>
      </c>
      <c r="AF68" s="42">
        <f t="shared" si="1"/>
        <v>21000</v>
      </c>
      <c r="AG68" s="65" t="s">
        <v>38</v>
      </c>
      <c r="AH68" s="65" t="s">
        <v>38</v>
      </c>
      <c r="AI68" s="170" t="str">
        <f t="shared" si="21"/>
        <v>607-PR</v>
      </c>
      <c r="AJ68" s="108"/>
      <c r="AK68" s="68"/>
      <c r="AL68" s="68"/>
      <c r="AM68" s="47"/>
    </row>
    <row r="69" spans="1:39" s="48" customFormat="1" ht="27" customHeight="1" x14ac:dyDescent="0.2">
      <c r="A69" s="52" t="s">
        <v>202</v>
      </c>
      <c r="B69" s="394" t="s">
        <v>1009</v>
      </c>
      <c r="C69" s="395" t="s">
        <v>39</v>
      </c>
      <c r="D69" s="395" t="s">
        <v>158</v>
      </c>
      <c r="E69" s="396" t="s">
        <v>158</v>
      </c>
      <c r="F69" s="396" t="s">
        <v>158</v>
      </c>
      <c r="G69" s="396" t="s">
        <v>159</v>
      </c>
      <c r="H69" s="399" t="s">
        <v>158</v>
      </c>
      <c r="I69" s="394" t="s">
        <v>158</v>
      </c>
      <c r="J69" s="400">
        <v>0</v>
      </c>
      <c r="K69" s="397">
        <v>0</v>
      </c>
      <c r="L69" s="397">
        <v>0</v>
      </c>
      <c r="M69" s="397">
        <v>0</v>
      </c>
      <c r="N69" s="97">
        <v>0</v>
      </c>
      <c r="O69" s="398">
        <v>0</v>
      </c>
      <c r="P69" s="398">
        <v>0</v>
      </c>
      <c r="Q69" s="401">
        <v>0</v>
      </c>
      <c r="R69" s="402">
        <v>0</v>
      </c>
      <c r="S69" s="417" t="s">
        <v>45</v>
      </c>
      <c r="T69" s="97">
        <v>0</v>
      </c>
      <c r="U69" s="97">
        <v>10500</v>
      </c>
      <c r="V69" s="403" t="s">
        <v>1010</v>
      </c>
      <c r="W69" s="97">
        <f t="shared" si="23"/>
        <v>10500</v>
      </c>
      <c r="X69" s="97">
        <v>0</v>
      </c>
      <c r="Y69" s="97">
        <v>0</v>
      </c>
      <c r="Z69" s="97">
        <v>0</v>
      </c>
      <c r="AA69" s="397">
        <v>0</v>
      </c>
      <c r="AB69" s="412" t="s">
        <v>45</v>
      </c>
      <c r="AC69" s="413">
        <v>0</v>
      </c>
      <c r="AD69" s="58">
        <v>0</v>
      </c>
      <c r="AE69" s="418">
        <v>0</v>
      </c>
      <c r="AF69" s="418">
        <f t="shared" si="1"/>
        <v>10500</v>
      </c>
      <c r="AG69" s="405" t="s">
        <v>38</v>
      </c>
      <c r="AH69" s="405"/>
      <c r="AI69" s="406" t="str">
        <f t="shared" si="21"/>
        <v>607-PR</v>
      </c>
      <c r="AJ69" s="108"/>
      <c r="AK69" s="68"/>
      <c r="AL69" s="68"/>
      <c r="AM69" s="47"/>
    </row>
    <row r="70" spans="1:39" s="48" customFormat="1" ht="36" customHeight="1" x14ac:dyDescent="0.2">
      <c r="A70" s="52" t="s">
        <v>202</v>
      </c>
      <c r="B70" s="394" t="s">
        <v>1016</v>
      </c>
      <c r="C70" s="395" t="s">
        <v>39</v>
      </c>
      <c r="D70" s="395" t="s">
        <v>158</v>
      </c>
      <c r="E70" s="396" t="s">
        <v>158</v>
      </c>
      <c r="F70" s="396" t="s">
        <v>158</v>
      </c>
      <c r="G70" s="396" t="s">
        <v>1017</v>
      </c>
      <c r="H70" s="399" t="s">
        <v>158</v>
      </c>
      <c r="I70" s="394" t="s">
        <v>158</v>
      </c>
      <c r="J70" s="400">
        <v>0</v>
      </c>
      <c r="K70" s="397">
        <v>0</v>
      </c>
      <c r="L70" s="397">
        <v>0</v>
      </c>
      <c r="M70" s="397">
        <v>0</v>
      </c>
      <c r="N70" s="97">
        <v>0</v>
      </c>
      <c r="O70" s="398">
        <v>0</v>
      </c>
      <c r="P70" s="398">
        <v>0</v>
      </c>
      <c r="Q70" s="401">
        <v>0</v>
      </c>
      <c r="R70" s="402">
        <v>0</v>
      </c>
      <c r="S70" s="417" t="s">
        <v>45</v>
      </c>
      <c r="T70" s="97">
        <v>0</v>
      </c>
      <c r="U70" s="97">
        <v>10500</v>
      </c>
      <c r="V70" s="403" t="s">
        <v>1010</v>
      </c>
      <c r="W70" s="97">
        <v>10500</v>
      </c>
      <c r="X70" s="97">
        <v>0</v>
      </c>
      <c r="Y70" s="97">
        <v>0</v>
      </c>
      <c r="Z70" s="97">
        <v>0</v>
      </c>
      <c r="AA70" s="397">
        <v>0</v>
      </c>
      <c r="AB70" s="412" t="s">
        <v>45</v>
      </c>
      <c r="AC70" s="413">
        <v>0</v>
      </c>
      <c r="AD70" s="418">
        <v>0</v>
      </c>
      <c r="AE70" s="418">
        <v>0</v>
      </c>
      <c r="AF70" s="418">
        <f t="shared" si="1"/>
        <v>10500</v>
      </c>
      <c r="AG70" s="405"/>
      <c r="AH70" s="419"/>
      <c r="AI70" s="406" t="s">
        <v>202</v>
      </c>
      <c r="AJ70" s="108"/>
      <c r="AK70" s="68"/>
      <c r="AL70" s="68"/>
      <c r="AM70" s="47"/>
    </row>
    <row r="71" spans="1:39" s="48" customFormat="1" ht="43.5" customHeight="1" x14ac:dyDescent="0.2">
      <c r="A71" s="52" t="s">
        <v>202</v>
      </c>
      <c r="B71" s="53"/>
      <c r="C71" s="34" t="s">
        <v>39</v>
      </c>
      <c r="D71" s="34" t="s">
        <v>158</v>
      </c>
      <c r="E71" s="54" t="s">
        <v>158</v>
      </c>
      <c r="F71" s="54" t="s">
        <v>158</v>
      </c>
      <c r="G71" s="54" t="s">
        <v>161</v>
      </c>
      <c r="H71" s="37" t="s">
        <v>158</v>
      </c>
      <c r="I71" s="55" t="s">
        <v>158</v>
      </c>
      <c r="J71" s="56">
        <v>0</v>
      </c>
      <c r="K71" s="57">
        <v>0</v>
      </c>
      <c r="L71" s="57">
        <v>0</v>
      </c>
      <c r="M71" s="57">
        <v>0</v>
      </c>
      <c r="N71" s="58">
        <v>0</v>
      </c>
      <c r="O71" s="59">
        <v>0</v>
      </c>
      <c r="P71" s="59">
        <v>0</v>
      </c>
      <c r="Q71" s="61">
        <v>0</v>
      </c>
      <c r="R71" s="60">
        <v>0</v>
      </c>
      <c r="S71" s="62" t="s">
        <v>45</v>
      </c>
      <c r="T71" s="58">
        <v>0</v>
      </c>
      <c r="U71" s="58">
        <v>9390</v>
      </c>
      <c r="V71" s="38" t="s">
        <v>207</v>
      </c>
      <c r="W71" s="58">
        <f t="shared" si="23"/>
        <v>9390</v>
      </c>
      <c r="X71" s="58">
        <v>0</v>
      </c>
      <c r="Y71" s="58">
        <v>0</v>
      </c>
      <c r="Z71" s="58">
        <v>0</v>
      </c>
      <c r="AA71" s="57">
        <v>0</v>
      </c>
      <c r="AB71" s="110" t="s">
        <v>45</v>
      </c>
      <c r="AC71" s="64">
        <v>0</v>
      </c>
      <c r="AD71" s="64"/>
      <c r="AE71" s="58">
        <v>0</v>
      </c>
      <c r="AF71" s="42">
        <f t="shared" ref="AF71:AF141" si="28">AE71+W71</f>
        <v>9390</v>
      </c>
      <c r="AG71" s="65" t="s">
        <v>38</v>
      </c>
      <c r="AH71" s="65" t="s">
        <v>38</v>
      </c>
      <c r="AI71" s="170" t="str">
        <f t="shared" si="21"/>
        <v>607-PR</v>
      </c>
      <c r="AJ71" s="108"/>
      <c r="AK71" s="68"/>
      <c r="AL71" s="68"/>
      <c r="AM71" s="47"/>
    </row>
    <row r="72" spans="1:39" s="48" customFormat="1" ht="37.5" customHeight="1" x14ac:dyDescent="0.2">
      <c r="A72" s="52" t="s">
        <v>202</v>
      </c>
      <c r="B72" s="53"/>
      <c r="C72" s="34" t="s">
        <v>39</v>
      </c>
      <c r="D72" s="34" t="s">
        <v>158</v>
      </c>
      <c r="E72" s="54" t="s">
        <v>158</v>
      </c>
      <c r="F72" s="184" t="s">
        <v>158</v>
      </c>
      <c r="G72" s="54" t="s">
        <v>163</v>
      </c>
      <c r="H72" s="37" t="s">
        <v>158</v>
      </c>
      <c r="I72" s="55" t="s">
        <v>158</v>
      </c>
      <c r="J72" s="56">
        <v>0</v>
      </c>
      <c r="K72" s="57">
        <v>0</v>
      </c>
      <c r="L72" s="57">
        <v>0</v>
      </c>
      <c r="M72" s="57">
        <v>0</v>
      </c>
      <c r="N72" s="58">
        <v>0</v>
      </c>
      <c r="O72" s="59">
        <v>0</v>
      </c>
      <c r="P72" s="59">
        <v>0</v>
      </c>
      <c r="Q72" s="61">
        <v>0</v>
      </c>
      <c r="R72" s="60">
        <v>0</v>
      </c>
      <c r="S72" s="62" t="s">
        <v>45</v>
      </c>
      <c r="T72" s="58">
        <v>0</v>
      </c>
      <c r="U72" s="58">
        <v>21000</v>
      </c>
      <c r="V72" s="38" t="s">
        <v>206</v>
      </c>
      <c r="W72" s="58">
        <f t="shared" si="23"/>
        <v>21000</v>
      </c>
      <c r="X72" s="58">
        <v>0</v>
      </c>
      <c r="Y72" s="58">
        <v>0</v>
      </c>
      <c r="Z72" s="58">
        <v>0</v>
      </c>
      <c r="AA72" s="57">
        <v>0</v>
      </c>
      <c r="AB72" s="110" t="s">
        <v>45</v>
      </c>
      <c r="AC72" s="64">
        <v>0</v>
      </c>
      <c r="AD72" s="64"/>
      <c r="AE72" s="58">
        <v>0</v>
      </c>
      <c r="AF72" s="42">
        <f t="shared" si="28"/>
        <v>21000</v>
      </c>
      <c r="AG72" s="65" t="s">
        <v>38</v>
      </c>
      <c r="AH72" s="65" t="s">
        <v>38</v>
      </c>
      <c r="AI72" s="170" t="str">
        <f t="shared" si="21"/>
        <v>607-PR</v>
      </c>
      <c r="AJ72" s="108"/>
      <c r="AK72" s="68"/>
      <c r="AL72" s="68"/>
      <c r="AM72" s="47"/>
    </row>
    <row r="73" spans="1:39" s="48" customFormat="1" ht="31.5" customHeight="1" x14ac:dyDescent="0.2">
      <c r="A73" s="52" t="s">
        <v>202</v>
      </c>
      <c r="B73" s="53"/>
      <c r="C73" s="34" t="s">
        <v>39</v>
      </c>
      <c r="D73" s="34" t="s">
        <v>158</v>
      </c>
      <c r="E73" s="54" t="s">
        <v>158</v>
      </c>
      <c r="F73" s="54" t="s">
        <v>158</v>
      </c>
      <c r="G73" s="54" t="s">
        <v>165</v>
      </c>
      <c r="H73" s="37" t="s">
        <v>158</v>
      </c>
      <c r="I73" s="55" t="s">
        <v>158</v>
      </c>
      <c r="J73" s="56">
        <v>0</v>
      </c>
      <c r="K73" s="57">
        <v>0</v>
      </c>
      <c r="L73" s="57">
        <v>0</v>
      </c>
      <c r="M73" s="57">
        <v>0</v>
      </c>
      <c r="N73" s="58">
        <v>0</v>
      </c>
      <c r="O73" s="59">
        <v>0</v>
      </c>
      <c r="P73" s="59">
        <v>0</v>
      </c>
      <c r="Q73" s="61">
        <v>0</v>
      </c>
      <c r="R73" s="60">
        <v>0</v>
      </c>
      <c r="S73" s="62" t="s">
        <v>45</v>
      </c>
      <c r="T73" s="58">
        <v>0</v>
      </c>
      <c r="U73" s="58">
        <v>8390</v>
      </c>
      <c r="V73" s="38" t="s">
        <v>208</v>
      </c>
      <c r="W73" s="58">
        <v>8390</v>
      </c>
      <c r="X73" s="58">
        <v>0</v>
      </c>
      <c r="Y73" s="58">
        <v>0</v>
      </c>
      <c r="Z73" s="58">
        <v>0</v>
      </c>
      <c r="AA73" s="57">
        <v>0</v>
      </c>
      <c r="AB73" s="110" t="s">
        <v>45</v>
      </c>
      <c r="AC73" s="64">
        <v>0</v>
      </c>
      <c r="AD73" s="64"/>
      <c r="AE73" s="58">
        <v>0</v>
      </c>
      <c r="AF73" s="42">
        <f t="shared" si="28"/>
        <v>8390</v>
      </c>
      <c r="AG73" s="65" t="s">
        <v>38</v>
      </c>
      <c r="AH73" s="65" t="s">
        <v>38</v>
      </c>
      <c r="AI73" s="170" t="str">
        <f t="shared" si="21"/>
        <v>607-PR</v>
      </c>
      <c r="AJ73" s="108"/>
      <c r="AK73" s="68"/>
      <c r="AL73" s="68"/>
      <c r="AM73" s="47"/>
    </row>
    <row r="74" spans="1:39" s="48" customFormat="1" ht="31.5" customHeight="1" x14ac:dyDescent="0.2">
      <c r="A74" s="52" t="s">
        <v>202</v>
      </c>
      <c r="B74" s="394" t="s">
        <v>1011</v>
      </c>
      <c r="C74" s="395" t="s">
        <v>39</v>
      </c>
      <c r="D74" s="395" t="s">
        <v>158</v>
      </c>
      <c r="E74" s="396" t="s">
        <v>158</v>
      </c>
      <c r="F74" s="396" t="s">
        <v>158</v>
      </c>
      <c r="G74" s="396" t="s">
        <v>1012</v>
      </c>
      <c r="H74" s="399" t="s">
        <v>158</v>
      </c>
      <c r="I74" s="394" t="s">
        <v>158</v>
      </c>
      <c r="J74" s="400">
        <v>0</v>
      </c>
      <c r="K74" s="397">
        <v>0</v>
      </c>
      <c r="L74" s="397">
        <v>0</v>
      </c>
      <c r="M74" s="397">
        <v>0</v>
      </c>
      <c r="N74" s="97">
        <v>0</v>
      </c>
      <c r="O74" s="398">
        <v>0</v>
      </c>
      <c r="P74" s="398">
        <v>0</v>
      </c>
      <c r="Q74" s="401">
        <v>0</v>
      </c>
      <c r="R74" s="402">
        <v>0</v>
      </c>
      <c r="S74" s="417" t="s">
        <v>45</v>
      </c>
      <c r="T74" s="97">
        <v>0</v>
      </c>
      <c r="U74" s="97">
        <v>3895</v>
      </c>
      <c r="V74" s="403" t="s">
        <v>196</v>
      </c>
      <c r="W74" s="97">
        <v>3895</v>
      </c>
      <c r="X74" s="97">
        <v>0</v>
      </c>
      <c r="Y74" s="97">
        <v>0</v>
      </c>
      <c r="Z74" s="97">
        <v>0</v>
      </c>
      <c r="AA74" s="397">
        <v>0</v>
      </c>
      <c r="AB74" s="412" t="s">
        <v>45</v>
      </c>
      <c r="AC74" s="413">
        <v>0</v>
      </c>
      <c r="AD74" s="58">
        <v>0</v>
      </c>
      <c r="AE74" s="418">
        <v>0</v>
      </c>
      <c r="AF74" s="418">
        <f t="shared" si="28"/>
        <v>3895</v>
      </c>
      <c r="AG74" s="405" t="s">
        <v>38</v>
      </c>
      <c r="AH74" s="419"/>
      <c r="AI74" s="406" t="s">
        <v>202</v>
      </c>
      <c r="AJ74" s="108"/>
      <c r="AK74" s="68"/>
      <c r="AL74" s="68"/>
      <c r="AM74" s="47"/>
    </row>
    <row r="75" spans="1:39" s="48" customFormat="1" ht="31.5" customHeight="1" x14ac:dyDescent="0.2">
      <c r="A75" s="52" t="s">
        <v>202</v>
      </c>
      <c r="B75" s="394" t="s">
        <v>1018</v>
      </c>
      <c r="C75" s="395" t="s">
        <v>39</v>
      </c>
      <c r="D75" s="395" t="s">
        <v>158</v>
      </c>
      <c r="E75" s="396" t="s">
        <v>158</v>
      </c>
      <c r="F75" s="396" t="s">
        <v>158</v>
      </c>
      <c r="G75" s="396" t="s">
        <v>1012</v>
      </c>
      <c r="H75" s="399" t="s">
        <v>158</v>
      </c>
      <c r="I75" s="394" t="s">
        <v>158</v>
      </c>
      <c r="J75" s="400">
        <v>0</v>
      </c>
      <c r="K75" s="397">
        <v>0</v>
      </c>
      <c r="L75" s="397">
        <v>0</v>
      </c>
      <c r="M75" s="397">
        <v>0</v>
      </c>
      <c r="N75" s="97">
        <v>0</v>
      </c>
      <c r="O75" s="398">
        <v>0</v>
      </c>
      <c r="P75" s="398">
        <v>0</v>
      </c>
      <c r="Q75" s="401">
        <v>0</v>
      </c>
      <c r="R75" s="402">
        <v>0</v>
      </c>
      <c r="S75" s="417" t="s">
        <v>45</v>
      </c>
      <c r="T75" s="97">
        <v>0</v>
      </c>
      <c r="U75" s="97">
        <v>3895</v>
      </c>
      <c r="V75" s="403" t="s">
        <v>196</v>
      </c>
      <c r="W75" s="97">
        <v>3895</v>
      </c>
      <c r="X75" s="97">
        <v>0</v>
      </c>
      <c r="Y75" s="97">
        <v>0</v>
      </c>
      <c r="Z75" s="97">
        <v>0</v>
      </c>
      <c r="AA75" s="397">
        <v>0</v>
      </c>
      <c r="AB75" s="412" t="s">
        <v>45</v>
      </c>
      <c r="AC75" s="413">
        <v>0</v>
      </c>
      <c r="AD75" s="418">
        <v>0</v>
      </c>
      <c r="AE75" s="418">
        <v>0</v>
      </c>
      <c r="AF75" s="418">
        <f t="shared" si="28"/>
        <v>3895</v>
      </c>
      <c r="AG75" s="419"/>
      <c r="AH75" s="406" t="s">
        <v>38</v>
      </c>
      <c r="AI75" s="406" t="s">
        <v>202</v>
      </c>
      <c r="AJ75" s="108"/>
      <c r="AK75" s="68"/>
      <c r="AL75" s="68"/>
      <c r="AM75" s="47"/>
    </row>
    <row r="76" spans="1:39" s="48" customFormat="1" ht="33" customHeight="1" x14ac:dyDescent="0.2">
      <c r="A76" s="52" t="s">
        <v>202</v>
      </c>
      <c r="B76" s="53"/>
      <c r="C76" s="34" t="s">
        <v>39</v>
      </c>
      <c r="D76" s="34" t="s">
        <v>63</v>
      </c>
      <c r="E76" s="54" t="s">
        <v>209</v>
      </c>
      <c r="F76" s="54" t="s">
        <v>203</v>
      </c>
      <c r="G76" s="54" t="s">
        <v>204</v>
      </c>
      <c r="H76" s="37">
        <v>60</v>
      </c>
      <c r="I76" s="55" t="s">
        <v>44</v>
      </c>
      <c r="J76" s="56">
        <v>1200</v>
      </c>
      <c r="K76" s="57">
        <v>17</v>
      </c>
      <c r="L76" s="57">
        <v>0</v>
      </c>
      <c r="M76" s="57">
        <f t="shared" ref="M76:M144" si="29">K76+L76</f>
        <v>17</v>
      </c>
      <c r="N76" s="58">
        <f t="shared" ref="N76:N144" si="30">(J76*M76)</f>
        <v>20400</v>
      </c>
      <c r="O76" s="58">
        <v>0</v>
      </c>
      <c r="P76" s="58">
        <v>0</v>
      </c>
      <c r="Q76" s="60">
        <v>0</v>
      </c>
      <c r="R76" s="60">
        <v>0</v>
      </c>
      <c r="S76" s="62" t="s">
        <v>45</v>
      </c>
      <c r="T76" s="58">
        <v>0</v>
      </c>
      <c r="U76" s="58">
        <v>0</v>
      </c>
      <c r="V76" s="38" t="s">
        <v>45</v>
      </c>
      <c r="W76" s="58">
        <f t="shared" ref="W76:W144" si="31">N76+R76+U76</f>
        <v>20400</v>
      </c>
      <c r="X76" s="58">
        <f t="shared" ref="X76:X144" si="32">M76*200</f>
        <v>3400</v>
      </c>
      <c r="Y76" s="58">
        <v>17</v>
      </c>
      <c r="Z76" s="58">
        <v>330</v>
      </c>
      <c r="AA76" s="57">
        <f>SUM(Z76*Y76)</f>
        <v>5610</v>
      </c>
      <c r="AB76" s="110" t="s">
        <v>198</v>
      </c>
      <c r="AC76" s="57">
        <v>0</v>
      </c>
      <c r="AD76" s="57"/>
      <c r="AE76" s="58">
        <f t="shared" ref="AE76:AE144" si="33">X76+AA76+AC76</f>
        <v>9010</v>
      </c>
      <c r="AF76" s="42">
        <f t="shared" si="28"/>
        <v>29410</v>
      </c>
      <c r="AG76" s="65" t="s">
        <v>38</v>
      </c>
      <c r="AH76" s="65" t="s">
        <v>38</v>
      </c>
      <c r="AI76" s="170" t="str">
        <f t="shared" si="21"/>
        <v>607-PR</v>
      </c>
      <c r="AJ76" s="108"/>
      <c r="AK76" s="68"/>
      <c r="AL76" s="68"/>
      <c r="AM76" s="47"/>
    </row>
    <row r="77" spans="1:39" s="48" customFormat="1" ht="33" customHeight="1" x14ac:dyDescent="0.2">
      <c r="A77" s="52" t="s">
        <v>202</v>
      </c>
      <c r="B77" s="53"/>
      <c r="C77" s="34" t="s">
        <v>39</v>
      </c>
      <c r="D77" s="34" t="s">
        <v>63</v>
      </c>
      <c r="E77" s="54" t="s">
        <v>209</v>
      </c>
      <c r="F77" s="106" t="s">
        <v>210</v>
      </c>
      <c r="G77" s="54" t="s">
        <v>211</v>
      </c>
      <c r="H77" s="37">
        <v>45</v>
      </c>
      <c r="I77" s="55" t="s">
        <v>44</v>
      </c>
      <c r="J77" s="56">
        <v>1200</v>
      </c>
      <c r="K77" s="57">
        <v>0</v>
      </c>
      <c r="L77" s="57">
        <v>17</v>
      </c>
      <c r="M77" s="57">
        <f t="shared" si="29"/>
        <v>17</v>
      </c>
      <c r="N77" s="58">
        <f t="shared" si="30"/>
        <v>20400</v>
      </c>
      <c r="O77" s="59">
        <v>0</v>
      </c>
      <c r="P77" s="59">
        <v>0</v>
      </c>
      <c r="Q77" s="61">
        <v>0</v>
      </c>
      <c r="R77" s="60">
        <v>0</v>
      </c>
      <c r="S77" s="62" t="s">
        <v>45</v>
      </c>
      <c r="T77" s="58">
        <v>0</v>
      </c>
      <c r="U77" s="58">
        <v>0</v>
      </c>
      <c r="V77" s="38" t="s">
        <v>45</v>
      </c>
      <c r="W77" s="58">
        <f t="shared" si="31"/>
        <v>20400</v>
      </c>
      <c r="X77" s="58">
        <f t="shared" si="32"/>
        <v>3400</v>
      </c>
      <c r="Y77" s="58">
        <v>17</v>
      </c>
      <c r="Z77" s="58">
        <v>330</v>
      </c>
      <c r="AA77" s="57">
        <f>SUM(Z77*Y77)</f>
        <v>5610</v>
      </c>
      <c r="AB77" s="110" t="s">
        <v>198</v>
      </c>
      <c r="AC77" s="64">
        <v>0</v>
      </c>
      <c r="AD77" s="64"/>
      <c r="AE77" s="58">
        <f t="shared" si="33"/>
        <v>9010</v>
      </c>
      <c r="AF77" s="42">
        <f t="shared" si="28"/>
        <v>29410</v>
      </c>
      <c r="AG77" s="65"/>
      <c r="AH77" s="65"/>
      <c r="AI77" s="170" t="str">
        <f t="shared" si="21"/>
        <v>607-PR</v>
      </c>
      <c r="AJ77" s="108"/>
      <c r="AK77" s="68"/>
      <c r="AL77" s="68"/>
      <c r="AM77" s="47"/>
    </row>
    <row r="78" spans="1:39" s="48" customFormat="1" ht="43" customHeight="1" x14ac:dyDescent="0.2">
      <c r="A78" s="185" t="s">
        <v>212</v>
      </c>
      <c r="B78" s="144" t="s">
        <v>195</v>
      </c>
      <c r="C78" s="122" t="s">
        <v>39</v>
      </c>
      <c r="D78" s="186" t="s">
        <v>54</v>
      </c>
      <c r="E78" s="187" t="s">
        <v>213</v>
      </c>
      <c r="F78" s="187" t="s">
        <v>214</v>
      </c>
      <c r="G78" s="187" t="s">
        <v>215</v>
      </c>
      <c r="H78" s="188">
        <v>75</v>
      </c>
      <c r="I78" s="189" t="s">
        <v>44</v>
      </c>
      <c r="J78" s="190">
        <v>1200</v>
      </c>
      <c r="K78" s="191">
        <v>0</v>
      </c>
      <c r="L78" s="191">
        <v>0</v>
      </c>
      <c r="M78" s="191">
        <f t="shared" si="29"/>
        <v>0</v>
      </c>
      <c r="N78" s="192">
        <f t="shared" si="30"/>
        <v>0</v>
      </c>
      <c r="O78" s="193">
        <v>0</v>
      </c>
      <c r="P78" s="193">
        <v>0</v>
      </c>
      <c r="Q78" s="194">
        <v>0</v>
      </c>
      <c r="R78" s="195">
        <v>0</v>
      </c>
      <c r="S78" s="196" t="s">
        <v>45</v>
      </c>
      <c r="T78" s="192">
        <v>0</v>
      </c>
      <c r="U78" s="192">
        <v>0</v>
      </c>
      <c r="V78" s="387" t="s">
        <v>45</v>
      </c>
      <c r="W78" s="192">
        <f t="shared" si="31"/>
        <v>0</v>
      </c>
      <c r="X78" s="192">
        <f t="shared" si="32"/>
        <v>0</v>
      </c>
      <c r="Y78" s="192">
        <v>0</v>
      </c>
      <c r="Z78" s="192">
        <v>132</v>
      </c>
      <c r="AA78" s="191">
        <f>SUM(Z78*Y78)</f>
        <v>0</v>
      </c>
      <c r="AB78" s="197" t="s">
        <v>216</v>
      </c>
      <c r="AC78" s="198">
        <v>0</v>
      </c>
      <c r="AD78" s="198"/>
      <c r="AE78" s="192">
        <f t="shared" si="33"/>
        <v>0</v>
      </c>
      <c r="AF78" s="199">
        <f t="shared" si="28"/>
        <v>0</v>
      </c>
      <c r="AG78" s="65">
        <f>SUM(M78)</f>
        <v>0</v>
      </c>
      <c r="AH78" s="200">
        <f>SUM(AF78)</f>
        <v>0</v>
      </c>
      <c r="AI78" s="170" t="s">
        <v>212</v>
      </c>
      <c r="AJ78" s="201" t="s">
        <v>217</v>
      </c>
      <c r="AK78" s="202"/>
      <c r="AL78" s="202"/>
      <c r="AM78" s="47" t="s">
        <v>218</v>
      </c>
    </row>
    <row r="79" spans="1:39" s="48" customFormat="1" ht="45.75" customHeight="1" x14ac:dyDescent="0.2">
      <c r="A79" s="203" t="s">
        <v>219</v>
      </c>
      <c r="B79" s="138"/>
      <c r="C79" s="34" t="s">
        <v>39</v>
      </c>
      <c r="D79" s="34" t="s">
        <v>54</v>
      </c>
      <c r="E79" s="54" t="s">
        <v>220</v>
      </c>
      <c r="F79" s="54" t="s">
        <v>221</v>
      </c>
      <c r="G79" s="54" t="s">
        <v>222</v>
      </c>
      <c r="H79" s="37">
        <v>45</v>
      </c>
      <c r="I79" s="55" t="s">
        <v>57</v>
      </c>
      <c r="J79" s="56">
        <v>585</v>
      </c>
      <c r="K79" s="94">
        <v>20</v>
      </c>
      <c r="L79" s="94">
        <v>0</v>
      </c>
      <c r="M79" s="57">
        <f t="shared" si="29"/>
        <v>20</v>
      </c>
      <c r="N79" s="58">
        <f t="shared" si="30"/>
        <v>11700</v>
      </c>
      <c r="O79" s="59">
        <v>28</v>
      </c>
      <c r="P79" s="59">
        <v>14</v>
      </c>
      <c r="Q79" s="61">
        <v>0.4</v>
      </c>
      <c r="R79" s="61">
        <f t="shared" ref="R79:R133" si="34">SUM(P79*Q79*O79)</f>
        <v>156.80000000000001</v>
      </c>
      <c r="S79" s="62" t="s">
        <v>223</v>
      </c>
      <c r="T79" s="59">
        <v>0</v>
      </c>
      <c r="U79" s="58">
        <f t="shared" ref="U79:U119" si="35">(M79*T79)</f>
        <v>0</v>
      </c>
      <c r="V79" s="388" t="s">
        <v>45</v>
      </c>
      <c r="W79" s="58">
        <f t="shared" si="31"/>
        <v>11856.8</v>
      </c>
      <c r="X79" s="58">
        <f t="shared" si="32"/>
        <v>4000</v>
      </c>
      <c r="Y79" s="58">
        <v>1</v>
      </c>
      <c r="Z79" s="63">
        <v>160</v>
      </c>
      <c r="AA79" s="57">
        <f>SUM(Y79*Z79)</f>
        <v>160</v>
      </c>
      <c r="AB79" s="110" t="s">
        <v>224</v>
      </c>
      <c r="AC79" s="64">
        <v>0</v>
      </c>
      <c r="AD79" s="64"/>
      <c r="AE79" s="58">
        <f t="shared" si="33"/>
        <v>4160</v>
      </c>
      <c r="AF79" s="38">
        <f t="shared" si="28"/>
        <v>16016.8</v>
      </c>
      <c r="AG79" s="65">
        <f>SUM(M79:M91)</f>
        <v>205</v>
      </c>
      <c r="AH79" s="65">
        <f>SUM(AF79:AF91)</f>
        <v>178842.6</v>
      </c>
      <c r="AI79" s="170" t="str">
        <f t="shared" ref="AI79:AI141" si="36">A79</f>
        <v>610-PR</v>
      </c>
      <c r="AJ79" s="108" t="s">
        <v>225</v>
      </c>
      <c r="AK79" s="68">
        <v>140710</v>
      </c>
      <c r="AL79" s="68"/>
      <c r="AM79" s="47" t="s">
        <v>226</v>
      </c>
    </row>
    <row r="80" spans="1:39" s="48" customFormat="1" ht="45.75" customHeight="1" x14ac:dyDescent="0.2">
      <c r="A80" s="203" t="s">
        <v>219</v>
      </c>
      <c r="B80" s="408" t="s">
        <v>990</v>
      </c>
      <c r="C80" s="395" t="s">
        <v>39</v>
      </c>
      <c r="D80" s="395" t="s">
        <v>54</v>
      </c>
      <c r="E80" s="396" t="s">
        <v>227</v>
      </c>
      <c r="F80" s="396" t="s">
        <v>221</v>
      </c>
      <c r="G80" s="54" t="s">
        <v>228</v>
      </c>
      <c r="H80" s="37">
        <v>45</v>
      </c>
      <c r="I80" s="55" t="s">
        <v>57</v>
      </c>
      <c r="J80" s="56">
        <v>585</v>
      </c>
      <c r="K80" s="397">
        <v>0</v>
      </c>
      <c r="L80" s="397">
        <v>20</v>
      </c>
      <c r="M80" s="57">
        <f t="shared" si="29"/>
        <v>20</v>
      </c>
      <c r="N80" s="58">
        <f t="shared" si="30"/>
        <v>11700</v>
      </c>
      <c r="O80" s="59">
        <v>28</v>
      </c>
      <c r="P80" s="59">
        <v>14</v>
      </c>
      <c r="Q80" s="61">
        <v>0.4</v>
      </c>
      <c r="R80" s="61">
        <f t="shared" si="34"/>
        <v>156.80000000000001</v>
      </c>
      <c r="S80" s="39" t="s">
        <v>229</v>
      </c>
      <c r="T80" s="59">
        <v>0</v>
      </c>
      <c r="U80" s="58">
        <f t="shared" si="35"/>
        <v>0</v>
      </c>
      <c r="V80" s="388" t="s">
        <v>45</v>
      </c>
      <c r="W80" s="58">
        <f t="shared" si="31"/>
        <v>11856.8</v>
      </c>
      <c r="X80" s="58">
        <f t="shared" si="32"/>
        <v>4000</v>
      </c>
      <c r="Y80" s="58">
        <v>1</v>
      </c>
      <c r="Z80" s="63">
        <v>160</v>
      </c>
      <c r="AA80" s="57">
        <f>SUM(Y80*Z80)</f>
        <v>160</v>
      </c>
      <c r="AB80" s="110" t="s">
        <v>230</v>
      </c>
      <c r="AC80" s="64">
        <v>0</v>
      </c>
      <c r="AD80" s="64"/>
      <c r="AE80" s="58">
        <f t="shared" si="33"/>
        <v>4160</v>
      </c>
      <c r="AF80" s="38">
        <f t="shared" si="28"/>
        <v>16016.8</v>
      </c>
      <c r="AG80" s="65"/>
      <c r="AH80" s="65"/>
      <c r="AI80" s="170" t="str">
        <f t="shared" si="36"/>
        <v>610-PR</v>
      </c>
      <c r="AJ80" s="108" t="s">
        <v>225</v>
      </c>
      <c r="AK80" s="68"/>
      <c r="AL80" s="68"/>
      <c r="AM80" s="47" t="s">
        <v>226</v>
      </c>
    </row>
    <row r="81" spans="1:39" s="48" customFormat="1" ht="46.5" customHeight="1" x14ac:dyDescent="0.2">
      <c r="A81" s="52" t="s">
        <v>219</v>
      </c>
      <c r="B81" s="53"/>
      <c r="C81" s="34" t="s">
        <v>39</v>
      </c>
      <c r="D81" s="34" t="s">
        <v>54</v>
      </c>
      <c r="E81" s="54" t="s">
        <v>231</v>
      </c>
      <c r="F81" s="54" t="s">
        <v>232</v>
      </c>
      <c r="G81" s="54" t="s">
        <v>233</v>
      </c>
      <c r="H81" s="37">
        <v>45</v>
      </c>
      <c r="I81" s="55" t="s">
        <v>57</v>
      </c>
      <c r="J81" s="56">
        <v>585</v>
      </c>
      <c r="K81" s="57">
        <v>0</v>
      </c>
      <c r="L81" s="57">
        <v>20</v>
      </c>
      <c r="M81" s="57">
        <f t="shared" si="29"/>
        <v>20</v>
      </c>
      <c r="N81" s="58">
        <f t="shared" si="30"/>
        <v>11700</v>
      </c>
      <c r="O81" s="59">
        <v>28</v>
      </c>
      <c r="P81" s="59">
        <v>8</v>
      </c>
      <c r="Q81" s="61">
        <v>0.4</v>
      </c>
      <c r="R81" s="60">
        <f t="shared" si="34"/>
        <v>89.600000000000009</v>
      </c>
      <c r="S81" s="54" t="s">
        <v>234</v>
      </c>
      <c r="T81" s="58">
        <v>0</v>
      </c>
      <c r="U81" s="58">
        <f t="shared" si="35"/>
        <v>0</v>
      </c>
      <c r="V81" s="388" t="s">
        <v>45</v>
      </c>
      <c r="W81" s="58">
        <f t="shared" si="31"/>
        <v>11789.6</v>
      </c>
      <c r="X81" s="58">
        <f t="shared" si="32"/>
        <v>4000</v>
      </c>
      <c r="Y81" s="58">
        <v>1</v>
      </c>
      <c r="Z81" s="63">
        <v>160</v>
      </c>
      <c r="AA81" s="57">
        <f>SUM(Z81*Y81)</f>
        <v>160</v>
      </c>
      <c r="AB81" s="110" t="s">
        <v>235</v>
      </c>
      <c r="AC81" s="57">
        <v>0</v>
      </c>
      <c r="AD81" s="57"/>
      <c r="AE81" s="58">
        <f t="shared" si="33"/>
        <v>4160</v>
      </c>
      <c r="AF81" s="204">
        <f t="shared" si="28"/>
        <v>15949.6</v>
      </c>
      <c r="AG81" s="65"/>
      <c r="AH81" s="65"/>
      <c r="AI81" s="170" t="str">
        <f t="shared" si="36"/>
        <v>610-PR</v>
      </c>
      <c r="AJ81" s="108" t="s">
        <v>38</v>
      </c>
      <c r="AK81" s="68"/>
      <c r="AL81" s="68"/>
      <c r="AM81" s="47" t="s">
        <v>236</v>
      </c>
    </row>
    <row r="82" spans="1:39" s="48" customFormat="1" ht="47.25" customHeight="1" x14ac:dyDescent="0.2">
      <c r="A82" s="203" t="s">
        <v>219</v>
      </c>
      <c r="B82" s="408" t="s">
        <v>1014</v>
      </c>
      <c r="C82" s="408" t="s">
        <v>39</v>
      </c>
      <c r="D82" s="408" t="s">
        <v>63</v>
      </c>
      <c r="E82" s="396" t="s">
        <v>237</v>
      </c>
      <c r="F82" s="420" t="s">
        <v>238</v>
      </c>
      <c r="G82" s="171" t="s">
        <v>239</v>
      </c>
      <c r="H82" s="205">
        <v>45</v>
      </c>
      <c r="I82" s="47" t="s">
        <v>44</v>
      </c>
      <c r="J82" s="206">
        <v>1200</v>
      </c>
      <c r="K82" s="206">
        <v>0</v>
      </c>
      <c r="L82" s="206">
        <v>0</v>
      </c>
      <c r="M82" s="206">
        <f t="shared" si="29"/>
        <v>0</v>
      </c>
      <c r="N82" s="206">
        <f t="shared" si="30"/>
        <v>0</v>
      </c>
      <c r="O82" s="206">
        <v>0</v>
      </c>
      <c r="P82" s="207">
        <v>10</v>
      </c>
      <c r="Q82" s="208">
        <v>0.4</v>
      </c>
      <c r="R82" s="61">
        <f t="shared" si="34"/>
        <v>0</v>
      </c>
      <c r="S82" s="105" t="s">
        <v>240</v>
      </c>
      <c r="T82" s="207">
        <v>0</v>
      </c>
      <c r="U82" s="206">
        <f t="shared" si="35"/>
        <v>0</v>
      </c>
      <c r="V82" s="388" t="s">
        <v>45</v>
      </c>
      <c r="W82" s="206">
        <f t="shared" si="31"/>
        <v>0</v>
      </c>
      <c r="X82" s="206">
        <f t="shared" si="32"/>
        <v>0</v>
      </c>
      <c r="Y82" s="206">
        <v>0</v>
      </c>
      <c r="Z82" s="206">
        <v>160</v>
      </c>
      <c r="AA82" s="206">
        <f>SUM(Z82*Y82)</f>
        <v>0</v>
      </c>
      <c r="AB82" s="209" t="s">
        <v>241</v>
      </c>
      <c r="AC82" s="206">
        <v>0</v>
      </c>
      <c r="AD82" s="210"/>
      <c r="AE82" s="206">
        <f t="shared" si="33"/>
        <v>0</v>
      </c>
      <c r="AF82" s="204">
        <f t="shared" si="28"/>
        <v>0</v>
      </c>
      <c r="AG82" s="65"/>
      <c r="AH82" s="65"/>
      <c r="AI82" s="170" t="str">
        <f t="shared" si="36"/>
        <v>610-PR</v>
      </c>
      <c r="AJ82" s="108"/>
      <c r="AK82" s="68"/>
      <c r="AL82" s="68"/>
      <c r="AM82" s="47"/>
    </row>
    <row r="83" spans="1:39" s="48" customFormat="1" ht="45.75" customHeight="1" x14ac:dyDescent="0.2">
      <c r="A83" s="203" t="s">
        <v>219</v>
      </c>
      <c r="B83" s="138"/>
      <c r="C83" s="34" t="s">
        <v>39</v>
      </c>
      <c r="D83" s="34" t="s">
        <v>63</v>
      </c>
      <c r="E83" s="54" t="s">
        <v>242</v>
      </c>
      <c r="F83" s="54" t="s">
        <v>243</v>
      </c>
      <c r="G83" s="183" t="s">
        <v>244</v>
      </c>
      <c r="H83" s="37">
        <v>45</v>
      </c>
      <c r="I83" s="55" t="s">
        <v>57</v>
      </c>
      <c r="J83" s="56">
        <v>585</v>
      </c>
      <c r="K83" s="57">
        <v>17</v>
      </c>
      <c r="L83" s="57">
        <v>0</v>
      </c>
      <c r="M83" s="57">
        <f t="shared" si="29"/>
        <v>17</v>
      </c>
      <c r="N83" s="58">
        <f t="shared" si="30"/>
        <v>9945</v>
      </c>
      <c r="O83" s="59">
        <v>28</v>
      </c>
      <c r="P83" s="59">
        <v>120</v>
      </c>
      <c r="Q83" s="61">
        <v>0.4</v>
      </c>
      <c r="R83" s="61">
        <f t="shared" si="34"/>
        <v>1344</v>
      </c>
      <c r="S83" s="105" t="s">
        <v>245</v>
      </c>
      <c r="T83" s="59">
        <v>0</v>
      </c>
      <c r="U83" s="58">
        <f t="shared" si="35"/>
        <v>0</v>
      </c>
      <c r="V83" s="388" t="s">
        <v>45</v>
      </c>
      <c r="W83" s="58">
        <f t="shared" si="31"/>
        <v>11289</v>
      </c>
      <c r="X83" s="59">
        <f t="shared" si="32"/>
        <v>3400</v>
      </c>
      <c r="Y83" s="59">
        <v>1</v>
      </c>
      <c r="Z83" s="59">
        <v>650</v>
      </c>
      <c r="AA83" s="57">
        <f>SUM(Z83*Y83)</f>
        <v>650</v>
      </c>
      <c r="AB83" s="110" t="s">
        <v>246</v>
      </c>
      <c r="AC83" s="64">
        <v>0</v>
      </c>
      <c r="AD83" s="64"/>
      <c r="AE83" s="58">
        <f t="shared" si="33"/>
        <v>4050</v>
      </c>
      <c r="AF83" s="204">
        <f t="shared" si="28"/>
        <v>15339</v>
      </c>
      <c r="AG83" s="65"/>
      <c r="AH83" s="65"/>
      <c r="AI83" s="170" t="str">
        <f t="shared" si="36"/>
        <v>610-PR</v>
      </c>
      <c r="AJ83" s="108"/>
      <c r="AK83" s="68"/>
      <c r="AL83" s="68"/>
      <c r="AM83" s="47"/>
    </row>
    <row r="84" spans="1:39" s="48" customFormat="1" ht="45.75" customHeight="1" x14ac:dyDescent="0.2">
      <c r="A84" s="203" t="s">
        <v>219</v>
      </c>
      <c r="B84" s="408" t="s">
        <v>1003</v>
      </c>
      <c r="C84" s="395" t="s">
        <v>39</v>
      </c>
      <c r="D84" s="395" t="s">
        <v>63</v>
      </c>
      <c r="E84" s="409" t="s">
        <v>574</v>
      </c>
      <c r="F84" s="396" t="s">
        <v>991</v>
      </c>
      <c r="G84" s="409" t="s">
        <v>992</v>
      </c>
      <c r="H84" s="399">
        <v>45</v>
      </c>
      <c r="I84" s="394" t="s">
        <v>57</v>
      </c>
      <c r="J84" s="400">
        <v>585</v>
      </c>
      <c r="K84" s="397">
        <v>17</v>
      </c>
      <c r="L84" s="397">
        <v>0</v>
      </c>
      <c r="M84" s="397">
        <f t="shared" si="29"/>
        <v>17</v>
      </c>
      <c r="N84" s="97">
        <f t="shared" si="30"/>
        <v>9945</v>
      </c>
      <c r="O84" s="398">
        <v>28</v>
      </c>
      <c r="P84" s="398">
        <v>14</v>
      </c>
      <c r="Q84" s="401">
        <v>0.4</v>
      </c>
      <c r="R84" s="401">
        <f t="shared" si="34"/>
        <v>156.80000000000001</v>
      </c>
      <c r="S84" s="410" t="s">
        <v>247</v>
      </c>
      <c r="T84" s="398">
        <v>0</v>
      </c>
      <c r="U84" s="97">
        <v>0</v>
      </c>
      <c r="V84" s="411" t="s">
        <v>45</v>
      </c>
      <c r="W84" s="97">
        <f t="shared" si="31"/>
        <v>10101.799999999999</v>
      </c>
      <c r="X84" s="398">
        <f t="shared" si="32"/>
        <v>3400</v>
      </c>
      <c r="Y84" s="398">
        <v>1</v>
      </c>
      <c r="Z84" s="398">
        <v>160</v>
      </c>
      <c r="AA84" s="397">
        <f>SUM(Z84*Y84)</f>
        <v>160</v>
      </c>
      <c r="AB84" s="412" t="s">
        <v>248</v>
      </c>
      <c r="AC84" s="413">
        <v>0</v>
      </c>
      <c r="AD84" s="58">
        <v>3810</v>
      </c>
      <c r="AE84" s="97">
        <f t="shared" si="33"/>
        <v>3560</v>
      </c>
      <c r="AF84" s="414">
        <f t="shared" si="28"/>
        <v>13661.8</v>
      </c>
      <c r="AG84" s="405"/>
      <c r="AH84" s="416"/>
      <c r="AI84" s="406" t="s">
        <v>219</v>
      </c>
      <c r="AJ84" s="407"/>
      <c r="AK84" s="68"/>
      <c r="AL84" s="47"/>
      <c r="AM84" s="47"/>
    </row>
    <row r="85" spans="1:39" s="48" customFormat="1" ht="45.75" customHeight="1" x14ac:dyDescent="0.2">
      <c r="A85" s="203" t="s">
        <v>219</v>
      </c>
      <c r="B85" s="408" t="s">
        <v>1003</v>
      </c>
      <c r="C85" s="395" t="s">
        <v>39</v>
      </c>
      <c r="D85" s="395" t="s">
        <v>63</v>
      </c>
      <c r="E85" s="409" t="s">
        <v>574</v>
      </c>
      <c r="F85" s="396" t="s">
        <v>116</v>
      </c>
      <c r="G85" s="409" t="s">
        <v>222</v>
      </c>
      <c r="H85" s="399">
        <v>45</v>
      </c>
      <c r="I85" s="394" t="s">
        <v>251</v>
      </c>
      <c r="J85" s="400">
        <v>585</v>
      </c>
      <c r="K85" s="397">
        <v>20</v>
      </c>
      <c r="L85" s="397">
        <v>0</v>
      </c>
      <c r="M85" s="397">
        <f t="shared" si="29"/>
        <v>20</v>
      </c>
      <c r="N85" s="97">
        <f t="shared" si="30"/>
        <v>11700</v>
      </c>
      <c r="O85" s="398">
        <v>28</v>
      </c>
      <c r="P85" s="398">
        <v>14</v>
      </c>
      <c r="Q85" s="401">
        <v>0.4</v>
      </c>
      <c r="R85" s="401">
        <f t="shared" ref="R85:R86" si="37">SUM(P85*Q85*O85)</f>
        <v>156.80000000000001</v>
      </c>
      <c r="S85" s="410" t="s">
        <v>247</v>
      </c>
      <c r="T85" s="398">
        <v>0</v>
      </c>
      <c r="U85" s="97">
        <v>0</v>
      </c>
      <c r="V85" s="411" t="s">
        <v>45</v>
      </c>
      <c r="W85" s="97">
        <f t="shared" ref="W85:W86" si="38">N85+R85+U85</f>
        <v>11856.8</v>
      </c>
      <c r="X85" s="398">
        <f t="shared" si="32"/>
        <v>4000</v>
      </c>
      <c r="Y85" s="398">
        <v>1</v>
      </c>
      <c r="Z85" s="398">
        <v>160</v>
      </c>
      <c r="AA85" s="397">
        <f t="shared" ref="AA85:AA86" si="39">SUM(Z85*Y85)</f>
        <v>160</v>
      </c>
      <c r="AB85" s="412" t="s">
        <v>248</v>
      </c>
      <c r="AC85" s="413">
        <v>0</v>
      </c>
      <c r="AD85" s="58"/>
      <c r="AE85" s="97">
        <f t="shared" ref="AE85:AE86" si="40">X85+AA85+AC85</f>
        <v>4160</v>
      </c>
      <c r="AF85" s="414">
        <f t="shared" ref="AF85:AF86" si="41">AE85+W85</f>
        <v>16016.8</v>
      </c>
      <c r="AG85" s="405"/>
      <c r="AH85" s="416"/>
      <c r="AI85" s="406" t="s">
        <v>219</v>
      </c>
      <c r="AJ85" s="407"/>
      <c r="AK85" s="68"/>
      <c r="AL85" s="47"/>
      <c r="AM85" s="47"/>
    </row>
    <row r="86" spans="1:39" s="48" customFormat="1" ht="45.75" customHeight="1" x14ac:dyDescent="0.2">
      <c r="A86" s="203" t="s">
        <v>219</v>
      </c>
      <c r="B86" s="408" t="s">
        <v>1003</v>
      </c>
      <c r="C86" s="395" t="s">
        <v>39</v>
      </c>
      <c r="D86" s="395" t="s">
        <v>63</v>
      </c>
      <c r="E86" s="409" t="s">
        <v>574</v>
      </c>
      <c r="F86" s="396" t="s">
        <v>116</v>
      </c>
      <c r="G86" s="409" t="s">
        <v>222</v>
      </c>
      <c r="H86" s="399">
        <v>45</v>
      </c>
      <c r="I86" s="394" t="s">
        <v>251</v>
      </c>
      <c r="J86" s="400">
        <v>585</v>
      </c>
      <c r="K86" s="397">
        <v>0</v>
      </c>
      <c r="L86" s="397">
        <v>20</v>
      </c>
      <c r="M86" s="397">
        <f t="shared" si="29"/>
        <v>20</v>
      </c>
      <c r="N86" s="97">
        <f t="shared" si="30"/>
        <v>11700</v>
      </c>
      <c r="O86" s="398">
        <v>28</v>
      </c>
      <c r="P86" s="398">
        <v>14</v>
      </c>
      <c r="Q86" s="401">
        <v>0.4</v>
      </c>
      <c r="R86" s="401">
        <f t="shared" si="37"/>
        <v>156.80000000000001</v>
      </c>
      <c r="S86" s="410" t="s">
        <v>247</v>
      </c>
      <c r="T86" s="398">
        <v>0</v>
      </c>
      <c r="U86" s="97">
        <v>0</v>
      </c>
      <c r="V86" s="411" t="s">
        <v>45</v>
      </c>
      <c r="W86" s="97">
        <f t="shared" si="38"/>
        <v>11856.8</v>
      </c>
      <c r="X86" s="398">
        <f t="shared" si="32"/>
        <v>4000</v>
      </c>
      <c r="Y86" s="398">
        <v>1</v>
      </c>
      <c r="Z86" s="398">
        <v>160</v>
      </c>
      <c r="AA86" s="397">
        <f t="shared" si="39"/>
        <v>160</v>
      </c>
      <c r="AB86" s="412" t="s">
        <v>248</v>
      </c>
      <c r="AC86" s="413">
        <v>0</v>
      </c>
      <c r="AD86" s="58"/>
      <c r="AE86" s="97">
        <f t="shared" si="40"/>
        <v>4160</v>
      </c>
      <c r="AF86" s="414">
        <f t="shared" si="41"/>
        <v>16016.8</v>
      </c>
      <c r="AG86" s="405"/>
      <c r="AH86" s="416"/>
      <c r="AI86" s="406" t="s">
        <v>219</v>
      </c>
      <c r="AJ86" s="407"/>
      <c r="AK86" s="68"/>
      <c r="AL86" s="47"/>
      <c r="AM86" s="47"/>
    </row>
    <row r="87" spans="1:39" s="48" customFormat="1" ht="45.75" customHeight="1" x14ac:dyDescent="0.2">
      <c r="A87" s="203" t="s">
        <v>219</v>
      </c>
      <c r="B87" s="408" t="s">
        <v>1002</v>
      </c>
      <c r="C87" s="395" t="s">
        <v>39</v>
      </c>
      <c r="D87" s="395" t="s">
        <v>54</v>
      </c>
      <c r="E87" s="409" t="s">
        <v>220</v>
      </c>
      <c r="F87" s="396" t="s">
        <v>116</v>
      </c>
      <c r="G87" s="409" t="s">
        <v>228</v>
      </c>
      <c r="H87" s="399">
        <v>45</v>
      </c>
      <c r="I87" s="394" t="s">
        <v>44</v>
      </c>
      <c r="J87" s="400">
        <v>753</v>
      </c>
      <c r="K87" s="397">
        <v>20</v>
      </c>
      <c r="L87" s="397">
        <v>0</v>
      </c>
      <c r="M87" s="397">
        <f t="shared" ref="M87" si="42">K87+L87</f>
        <v>20</v>
      </c>
      <c r="N87" s="97">
        <f t="shared" ref="N87" si="43">(J87*M87)</f>
        <v>15060</v>
      </c>
      <c r="O87" s="398">
        <v>0</v>
      </c>
      <c r="P87" s="398">
        <v>14</v>
      </c>
      <c r="Q87" s="401">
        <v>0.4</v>
      </c>
      <c r="R87" s="401">
        <f t="shared" ref="R87" si="44">SUM(P87*Q87*O87)</f>
        <v>0</v>
      </c>
      <c r="S87" s="410" t="s">
        <v>247</v>
      </c>
      <c r="T87" s="398">
        <v>0</v>
      </c>
      <c r="U87" s="97">
        <v>0</v>
      </c>
      <c r="V87" s="411" t="s">
        <v>45</v>
      </c>
      <c r="W87" s="97">
        <f t="shared" ref="W87" si="45">N87+R87+U87</f>
        <v>15060</v>
      </c>
      <c r="X87" s="398">
        <f t="shared" ref="X87" si="46">M87*200</f>
        <v>4000</v>
      </c>
      <c r="Y87" s="398">
        <v>14</v>
      </c>
      <c r="Z87" s="398">
        <v>160</v>
      </c>
      <c r="AA87" s="397">
        <f t="shared" ref="AA87" si="47">SUM(Z87*Y87)</f>
        <v>2240</v>
      </c>
      <c r="AB87" s="412" t="s">
        <v>248</v>
      </c>
      <c r="AC87" s="413">
        <v>0</v>
      </c>
      <c r="AD87" s="58"/>
      <c r="AE87" s="97">
        <f t="shared" ref="AE87" si="48">X87+AA87+AC87</f>
        <v>6240</v>
      </c>
      <c r="AF87" s="414">
        <f t="shared" ref="AF87" si="49">AE87+W87</f>
        <v>21300</v>
      </c>
      <c r="AG87" s="405"/>
      <c r="AH87" s="416"/>
      <c r="AI87" s="406" t="s">
        <v>219</v>
      </c>
      <c r="AJ87" s="407"/>
      <c r="AK87" s="68"/>
      <c r="AL87" s="67"/>
      <c r="AM87" s="47"/>
    </row>
    <row r="88" spans="1:39" s="48" customFormat="1" ht="45.75" customHeight="1" x14ac:dyDescent="0.2">
      <c r="A88" s="203" t="s">
        <v>219</v>
      </c>
      <c r="B88" s="138"/>
      <c r="C88" s="34" t="s">
        <v>39</v>
      </c>
      <c r="D88" s="34" t="s">
        <v>63</v>
      </c>
      <c r="E88" s="183" t="s">
        <v>173</v>
      </c>
      <c r="F88" s="54" t="s">
        <v>243</v>
      </c>
      <c r="G88" s="183" t="s">
        <v>244</v>
      </c>
      <c r="H88" s="37">
        <v>45</v>
      </c>
      <c r="I88" s="55" t="s">
        <v>57</v>
      </c>
      <c r="J88" s="56">
        <v>585</v>
      </c>
      <c r="K88" s="57">
        <v>17</v>
      </c>
      <c r="L88" s="57">
        <v>0</v>
      </c>
      <c r="M88" s="57">
        <f t="shared" si="29"/>
        <v>17</v>
      </c>
      <c r="N88" s="58">
        <f t="shared" si="30"/>
        <v>9945</v>
      </c>
      <c r="O88" s="59">
        <v>28</v>
      </c>
      <c r="P88" s="59">
        <v>88</v>
      </c>
      <c r="Q88" s="61">
        <v>0.4</v>
      </c>
      <c r="R88" s="61">
        <f t="shared" si="34"/>
        <v>985.60000000000014</v>
      </c>
      <c r="S88" s="105" t="s">
        <v>247</v>
      </c>
      <c r="T88" s="59">
        <v>0</v>
      </c>
      <c r="U88" s="58">
        <f t="shared" si="35"/>
        <v>0</v>
      </c>
      <c r="V88" s="388" t="s">
        <v>45</v>
      </c>
      <c r="W88" s="58">
        <f t="shared" si="31"/>
        <v>10930.6</v>
      </c>
      <c r="X88" s="59">
        <f t="shared" si="32"/>
        <v>3400</v>
      </c>
      <c r="Y88" s="59">
        <v>1</v>
      </c>
      <c r="Z88" s="59">
        <v>410</v>
      </c>
      <c r="AA88" s="57">
        <f>SUM(Z88*Y88)</f>
        <v>410</v>
      </c>
      <c r="AB88" s="110" t="s">
        <v>248</v>
      </c>
      <c r="AC88" s="64">
        <v>0</v>
      </c>
      <c r="AD88" s="64"/>
      <c r="AE88" s="58">
        <f t="shared" si="33"/>
        <v>3810</v>
      </c>
      <c r="AF88" s="204">
        <f t="shared" si="28"/>
        <v>14740.6</v>
      </c>
      <c r="AG88" s="65"/>
      <c r="AH88" s="65"/>
      <c r="AI88" s="170" t="str">
        <f t="shared" si="36"/>
        <v>610-PR</v>
      </c>
      <c r="AJ88" s="108"/>
      <c r="AK88" s="68"/>
      <c r="AL88" s="68"/>
      <c r="AM88" s="47"/>
    </row>
    <row r="89" spans="1:39" s="48" customFormat="1" ht="58" customHeight="1" x14ac:dyDescent="0.2">
      <c r="A89" s="203" t="s">
        <v>219</v>
      </c>
      <c r="B89" s="138"/>
      <c r="C89" s="34" t="s">
        <v>39</v>
      </c>
      <c r="D89" s="34" t="s">
        <v>40</v>
      </c>
      <c r="E89" s="69" t="s">
        <v>249</v>
      </c>
      <c r="F89" s="211" t="s">
        <v>116</v>
      </c>
      <c r="G89" s="211" t="s">
        <v>250</v>
      </c>
      <c r="H89" s="37">
        <v>45</v>
      </c>
      <c r="I89" s="55" t="s">
        <v>251</v>
      </c>
      <c r="J89" s="56">
        <v>585</v>
      </c>
      <c r="K89" s="57">
        <v>17</v>
      </c>
      <c r="L89" s="57">
        <v>0</v>
      </c>
      <c r="M89" s="57">
        <f t="shared" si="29"/>
        <v>17</v>
      </c>
      <c r="N89" s="58">
        <f t="shared" si="30"/>
        <v>9945</v>
      </c>
      <c r="O89" s="59">
        <v>14</v>
      </c>
      <c r="P89" s="59">
        <v>236</v>
      </c>
      <c r="Q89" s="61">
        <v>0.4</v>
      </c>
      <c r="R89" s="61">
        <f t="shared" si="34"/>
        <v>1321.6000000000001</v>
      </c>
      <c r="S89" s="105" t="s">
        <v>252</v>
      </c>
      <c r="T89" s="59">
        <v>0</v>
      </c>
      <c r="U89" s="58">
        <f t="shared" si="35"/>
        <v>0</v>
      </c>
      <c r="V89" s="388" t="s">
        <v>45</v>
      </c>
      <c r="W89" s="58">
        <f t="shared" si="31"/>
        <v>11266.6</v>
      </c>
      <c r="X89" s="58">
        <f t="shared" si="32"/>
        <v>3400</v>
      </c>
      <c r="Y89" s="58">
        <v>1</v>
      </c>
      <c r="Z89" s="58">
        <v>660</v>
      </c>
      <c r="AA89" s="57">
        <f>SUM(Y89*Z89)</f>
        <v>660</v>
      </c>
      <c r="AB89" s="110" t="s">
        <v>253</v>
      </c>
      <c r="AC89" s="64">
        <v>0</v>
      </c>
      <c r="AD89" s="64"/>
      <c r="AE89" s="58">
        <f t="shared" si="33"/>
        <v>4060</v>
      </c>
      <c r="AF89" s="38">
        <f t="shared" si="28"/>
        <v>15326.6</v>
      </c>
      <c r="AG89" s="50"/>
      <c r="AH89" s="50"/>
      <c r="AI89" s="170" t="str">
        <f t="shared" si="36"/>
        <v>610-PR</v>
      </c>
      <c r="AJ89" s="109" t="s">
        <v>254</v>
      </c>
      <c r="AK89" s="68"/>
      <c r="AL89" s="68"/>
      <c r="AM89" s="47"/>
    </row>
    <row r="90" spans="1:39" s="48" customFormat="1" ht="100" customHeight="1" x14ac:dyDescent="0.2">
      <c r="A90" s="203" t="s">
        <v>219</v>
      </c>
      <c r="B90" s="138"/>
      <c r="C90" s="47" t="s">
        <v>39</v>
      </c>
      <c r="D90" s="47" t="s">
        <v>40</v>
      </c>
      <c r="E90" s="183" t="s">
        <v>41</v>
      </c>
      <c r="F90" s="171" t="s">
        <v>255</v>
      </c>
      <c r="G90" s="171" t="s">
        <v>256</v>
      </c>
      <c r="H90" s="205">
        <v>45</v>
      </c>
      <c r="I90" s="47" t="s">
        <v>251</v>
      </c>
      <c r="J90" s="206">
        <v>585</v>
      </c>
      <c r="K90" s="206">
        <v>0</v>
      </c>
      <c r="L90" s="206">
        <v>17</v>
      </c>
      <c r="M90" s="206">
        <f t="shared" si="29"/>
        <v>17</v>
      </c>
      <c r="N90" s="206">
        <f t="shared" si="30"/>
        <v>9945</v>
      </c>
      <c r="O90" s="206">
        <v>14</v>
      </c>
      <c r="P90" s="207">
        <v>88</v>
      </c>
      <c r="Q90" s="208">
        <v>0.4</v>
      </c>
      <c r="R90" s="61">
        <f t="shared" si="34"/>
        <v>492.80000000000007</v>
      </c>
      <c r="S90" s="62" t="s">
        <v>257</v>
      </c>
      <c r="T90" s="207">
        <v>0</v>
      </c>
      <c r="U90" s="206">
        <f t="shared" si="35"/>
        <v>0</v>
      </c>
      <c r="V90" s="388" t="s">
        <v>45</v>
      </c>
      <c r="W90" s="206">
        <f t="shared" si="31"/>
        <v>10437.799999999999</v>
      </c>
      <c r="X90" s="206">
        <f t="shared" si="32"/>
        <v>3400</v>
      </c>
      <c r="Y90" s="212">
        <v>14</v>
      </c>
      <c r="Z90" s="212">
        <v>330</v>
      </c>
      <c r="AA90" s="212">
        <f t="shared" ref="AA90:AA137" si="50">SUM(Z90*Y90)</f>
        <v>4620</v>
      </c>
      <c r="AB90" s="163" t="s">
        <v>258</v>
      </c>
      <c r="AC90" s="206">
        <v>0</v>
      </c>
      <c r="AD90" s="210"/>
      <c r="AE90" s="206">
        <f t="shared" si="33"/>
        <v>8020</v>
      </c>
      <c r="AF90" s="204">
        <f t="shared" si="28"/>
        <v>18457.8</v>
      </c>
      <c r="AG90" s="65"/>
      <c r="AH90" s="65"/>
      <c r="AI90" s="170" t="str">
        <f t="shared" si="36"/>
        <v>610-PR</v>
      </c>
      <c r="AJ90" s="109" t="s">
        <v>259</v>
      </c>
      <c r="AK90" s="68"/>
      <c r="AL90" s="68"/>
      <c r="AM90" s="138"/>
    </row>
    <row r="91" spans="1:39" s="48" customFormat="1" ht="62" customHeight="1" x14ac:dyDescent="0.2">
      <c r="A91" s="213" t="s">
        <v>219</v>
      </c>
      <c r="B91" s="214" t="s">
        <v>38</v>
      </c>
      <c r="C91" s="215" t="s">
        <v>39</v>
      </c>
      <c r="D91" s="215" t="s">
        <v>40</v>
      </c>
      <c r="E91" s="177" t="s">
        <v>260</v>
      </c>
      <c r="F91" s="216" t="s">
        <v>232</v>
      </c>
      <c r="G91" s="216" t="s">
        <v>233</v>
      </c>
      <c r="H91" s="217">
        <v>45</v>
      </c>
      <c r="I91" s="215" t="s">
        <v>57</v>
      </c>
      <c r="J91" s="218">
        <v>585</v>
      </c>
      <c r="K91" s="218">
        <v>0</v>
      </c>
      <c r="L91" s="218">
        <v>0</v>
      </c>
      <c r="M91" s="218">
        <f t="shared" si="29"/>
        <v>0</v>
      </c>
      <c r="N91" s="218">
        <f t="shared" si="30"/>
        <v>0</v>
      </c>
      <c r="O91" s="218">
        <v>0</v>
      </c>
      <c r="P91" s="219">
        <v>88</v>
      </c>
      <c r="Q91" s="220">
        <v>0.4</v>
      </c>
      <c r="R91" s="127">
        <f t="shared" si="34"/>
        <v>0</v>
      </c>
      <c r="S91" s="128" t="s">
        <v>261</v>
      </c>
      <c r="T91" s="219">
        <v>0</v>
      </c>
      <c r="U91" s="218">
        <f t="shared" si="35"/>
        <v>0</v>
      </c>
      <c r="V91" s="389" t="s">
        <v>45</v>
      </c>
      <c r="W91" s="218">
        <f t="shared" si="31"/>
        <v>0</v>
      </c>
      <c r="X91" s="218">
        <f t="shared" si="32"/>
        <v>0</v>
      </c>
      <c r="Y91" s="218">
        <v>0</v>
      </c>
      <c r="Z91" s="218">
        <v>420</v>
      </c>
      <c r="AA91" s="218">
        <f t="shared" si="50"/>
        <v>0</v>
      </c>
      <c r="AB91" s="83" t="s">
        <v>262</v>
      </c>
      <c r="AC91" s="218">
        <v>0</v>
      </c>
      <c r="AD91" s="221"/>
      <c r="AE91" s="218">
        <f t="shared" si="33"/>
        <v>0</v>
      </c>
      <c r="AF91" s="79">
        <f t="shared" si="28"/>
        <v>0</v>
      </c>
      <c r="AG91" s="179"/>
      <c r="AH91" s="179"/>
      <c r="AI91" s="180" t="str">
        <f t="shared" si="36"/>
        <v>610-PR</v>
      </c>
      <c r="AJ91" s="90" t="s">
        <v>263</v>
      </c>
      <c r="AK91" s="91"/>
      <c r="AL91" s="91"/>
      <c r="AM91" s="47" t="s">
        <v>264</v>
      </c>
    </row>
    <row r="92" spans="1:39" s="48" customFormat="1" ht="35.25" customHeight="1" x14ac:dyDescent="0.2">
      <c r="A92" s="52" t="s">
        <v>265</v>
      </c>
      <c r="B92" s="394" t="s">
        <v>1038</v>
      </c>
      <c r="C92" s="395" t="s">
        <v>115</v>
      </c>
      <c r="D92" s="395" t="s">
        <v>149</v>
      </c>
      <c r="E92" s="396" t="s">
        <v>266</v>
      </c>
      <c r="F92" s="396" t="s">
        <v>267</v>
      </c>
      <c r="G92" s="396" t="s">
        <v>120</v>
      </c>
      <c r="H92" s="35">
        <v>42</v>
      </c>
      <c r="I92" s="53" t="s">
        <v>57</v>
      </c>
      <c r="J92" s="93">
        <v>585</v>
      </c>
      <c r="K92" s="397">
        <v>15</v>
      </c>
      <c r="L92" s="397">
        <v>0</v>
      </c>
      <c r="M92" s="94">
        <f t="shared" si="29"/>
        <v>15</v>
      </c>
      <c r="N92" s="63">
        <f t="shared" si="30"/>
        <v>8775</v>
      </c>
      <c r="O92" s="95">
        <v>28</v>
      </c>
      <c r="P92" s="95">
        <v>36</v>
      </c>
      <c r="Q92" s="131">
        <v>0.4</v>
      </c>
      <c r="R92" s="131">
        <f t="shared" si="34"/>
        <v>403.2</v>
      </c>
      <c r="S92" s="82" t="s">
        <v>268</v>
      </c>
      <c r="T92" s="95">
        <v>0</v>
      </c>
      <c r="U92" s="63">
        <f t="shared" si="35"/>
        <v>0</v>
      </c>
      <c r="V92" s="36" t="s">
        <v>45</v>
      </c>
      <c r="W92" s="63">
        <f t="shared" si="31"/>
        <v>9178.2000000000007</v>
      </c>
      <c r="X92" s="95">
        <f t="shared" si="32"/>
        <v>3000</v>
      </c>
      <c r="Y92" s="95">
        <v>1</v>
      </c>
      <c r="Z92" s="95">
        <v>210</v>
      </c>
      <c r="AA92" s="94">
        <f t="shared" si="50"/>
        <v>210</v>
      </c>
      <c r="AB92" s="99" t="s">
        <v>269</v>
      </c>
      <c r="AC92" s="86">
        <v>0</v>
      </c>
      <c r="AD92" s="86"/>
      <c r="AE92" s="63">
        <f t="shared" si="33"/>
        <v>3210</v>
      </c>
      <c r="AF92" s="63">
        <f t="shared" si="28"/>
        <v>12388.2</v>
      </c>
      <c r="AG92" s="88">
        <f>SUM(M92:M106)</f>
        <v>246</v>
      </c>
      <c r="AH92" s="88">
        <f>SUM(AF92:AF106)</f>
        <v>206426.19999999998</v>
      </c>
      <c r="AI92" s="101" t="str">
        <f t="shared" si="36"/>
        <v>611-PR</v>
      </c>
      <c r="AJ92" s="108"/>
      <c r="AK92" s="68">
        <v>148561</v>
      </c>
      <c r="AL92" s="68">
        <v>206426</v>
      </c>
      <c r="AM92" s="47" t="s">
        <v>270</v>
      </c>
    </row>
    <row r="93" spans="1:39" s="48" customFormat="1" ht="60" customHeight="1" x14ac:dyDescent="0.2">
      <c r="A93" s="52" t="s">
        <v>265</v>
      </c>
      <c r="B93" s="53" t="s">
        <v>38</v>
      </c>
      <c r="C93" s="33" t="s">
        <v>115</v>
      </c>
      <c r="D93" s="33" t="s">
        <v>149</v>
      </c>
      <c r="E93" s="69" t="s">
        <v>271</v>
      </c>
      <c r="F93" s="69" t="s">
        <v>272</v>
      </c>
      <c r="G93" s="69" t="s">
        <v>120</v>
      </c>
      <c r="H93" s="35">
        <v>42</v>
      </c>
      <c r="I93" s="53" t="s">
        <v>57</v>
      </c>
      <c r="J93" s="93">
        <v>585</v>
      </c>
      <c r="K93" s="94">
        <v>15</v>
      </c>
      <c r="L93" s="94">
        <v>0</v>
      </c>
      <c r="M93" s="94">
        <f t="shared" si="29"/>
        <v>15</v>
      </c>
      <c r="N93" s="63">
        <f t="shared" si="30"/>
        <v>8775</v>
      </c>
      <c r="O93" s="95">
        <v>14</v>
      </c>
      <c r="P93" s="95">
        <v>55</v>
      </c>
      <c r="Q93" s="131">
        <v>0.4</v>
      </c>
      <c r="R93" s="131">
        <f t="shared" si="34"/>
        <v>308</v>
      </c>
      <c r="S93" s="222" t="s">
        <v>273</v>
      </c>
      <c r="T93" s="95">
        <v>0</v>
      </c>
      <c r="U93" s="63">
        <f t="shared" si="35"/>
        <v>0</v>
      </c>
      <c r="V93" s="36" t="s">
        <v>45</v>
      </c>
      <c r="W93" s="63">
        <f t="shared" si="31"/>
        <v>9083</v>
      </c>
      <c r="X93" s="95">
        <f t="shared" si="32"/>
        <v>3000</v>
      </c>
      <c r="Y93" s="95">
        <v>1</v>
      </c>
      <c r="Z93" s="95">
        <v>176</v>
      </c>
      <c r="AA93" s="94">
        <f t="shared" si="50"/>
        <v>176</v>
      </c>
      <c r="AB93" s="35" t="s">
        <v>274</v>
      </c>
      <c r="AC93" s="86">
        <v>0</v>
      </c>
      <c r="AD93" s="86"/>
      <c r="AE93" s="63">
        <f t="shared" si="33"/>
        <v>3176</v>
      </c>
      <c r="AF93" s="63">
        <f t="shared" si="28"/>
        <v>12259</v>
      </c>
      <c r="AG93" s="88"/>
      <c r="AH93" s="88"/>
      <c r="AI93" s="101" t="str">
        <f t="shared" si="36"/>
        <v>611-PR</v>
      </c>
      <c r="AJ93" s="109" t="s">
        <v>275</v>
      </c>
      <c r="AK93" s="68"/>
      <c r="AL93" s="68"/>
      <c r="AM93" s="47" t="s">
        <v>276</v>
      </c>
    </row>
    <row r="94" spans="1:39" s="48" customFormat="1" ht="45" customHeight="1" x14ac:dyDescent="0.2">
      <c r="A94" s="52" t="s">
        <v>265</v>
      </c>
      <c r="B94" s="53"/>
      <c r="C94" s="33" t="s">
        <v>115</v>
      </c>
      <c r="D94" s="33" t="s">
        <v>149</v>
      </c>
      <c r="E94" s="69" t="s">
        <v>277</v>
      </c>
      <c r="F94" s="69" t="s">
        <v>278</v>
      </c>
      <c r="G94" s="69" t="s">
        <v>125</v>
      </c>
      <c r="H94" s="35">
        <v>42</v>
      </c>
      <c r="I94" s="53" t="s">
        <v>57</v>
      </c>
      <c r="J94" s="93">
        <v>585</v>
      </c>
      <c r="K94" s="94">
        <v>0</v>
      </c>
      <c r="L94" s="94">
        <v>18</v>
      </c>
      <c r="M94" s="94">
        <f t="shared" si="29"/>
        <v>18</v>
      </c>
      <c r="N94" s="63">
        <f t="shared" si="30"/>
        <v>10530</v>
      </c>
      <c r="O94" s="95">
        <v>28</v>
      </c>
      <c r="P94" s="95">
        <v>23</v>
      </c>
      <c r="Q94" s="131">
        <v>0.4</v>
      </c>
      <c r="R94" s="131">
        <f t="shared" si="34"/>
        <v>257.60000000000002</v>
      </c>
      <c r="S94" s="82" t="s">
        <v>279</v>
      </c>
      <c r="T94" s="95">
        <v>0</v>
      </c>
      <c r="U94" s="63">
        <f t="shared" si="35"/>
        <v>0</v>
      </c>
      <c r="V94" s="36" t="s">
        <v>45</v>
      </c>
      <c r="W94" s="63">
        <f t="shared" si="31"/>
        <v>10787.6</v>
      </c>
      <c r="X94" s="95">
        <f t="shared" si="32"/>
        <v>3600</v>
      </c>
      <c r="Y94" s="95">
        <v>1</v>
      </c>
      <c r="Z94" s="95">
        <v>187</v>
      </c>
      <c r="AA94" s="94">
        <f t="shared" si="50"/>
        <v>187</v>
      </c>
      <c r="AB94" s="99" t="s">
        <v>280</v>
      </c>
      <c r="AC94" s="86">
        <v>0</v>
      </c>
      <c r="AD94" s="86"/>
      <c r="AE94" s="63">
        <f t="shared" si="33"/>
        <v>3787</v>
      </c>
      <c r="AF94" s="63">
        <f t="shared" si="28"/>
        <v>14574.6</v>
      </c>
      <c r="AG94" s="88"/>
      <c r="AH94" s="88"/>
      <c r="AI94" s="101" t="str">
        <f t="shared" si="36"/>
        <v>611-PR</v>
      </c>
      <c r="AJ94" s="108"/>
      <c r="AK94" s="68"/>
      <c r="AL94" s="68"/>
      <c r="AM94" s="47"/>
    </row>
    <row r="95" spans="1:39" s="48" customFormat="1" ht="33.75" customHeight="1" x14ac:dyDescent="0.2">
      <c r="A95" s="52" t="s">
        <v>265</v>
      </c>
      <c r="B95" s="53" t="s">
        <v>38</v>
      </c>
      <c r="C95" s="33" t="s">
        <v>115</v>
      </c>
      <c r="D95" s="33" t="s">
        <v>149</v>
      </c>
      <c r="E95" s="69" t="s">
        <v>281</v>
      </c>
      <c r="F95" s="69" t="s">
        <v>282</v>
      </c>
      <c r="G95" s="69" t="s">
        <v>120</v>
      </c>
      <c r="H95" s="35">
        <v>42</v>
      </c>
      <c r="I95" s="53" t="s">
        <v>57</v>
      </c>
      <c r="J95" s="93">
        <v>585</v>
      </c>
      <c r="K95" s="94">
        <v>0</v>
      </c>
      <c r="L95" s="94">
        <v>15</v>
      </c>
      <c r="M95" s="94">
        <f t="shared" si="29"/>
        <v>15</v>
      </c>
      <c r="N95" s="63">
        <f t="shared" si="30"/>
        <v>8775</v>
      </c>
      <c r="O95" s="95">
        <v>28</v>
      </c>
      <c r="P95" s="95">
        <v>20</v>
      </c>
      <c r="Q95" s="131">
        <v>0.4</v>
      </c>
      <c r="R95" s="131">
        <f t="shared" si="34"/>
        <v>224</v>
      </c>
      <c r="S95" s="82" t="s">
        <v>283</v>
      </c>
      <c r="T95" s="95">
        <v>0</v>
      </c>
      <c r="U95" s="63">
        <f t="shared" si="35"/>
        <v>0</v>
      </c>
      <c r="V95" s="36" t="s">
        <v>45</v>
      </c>
      <c r="W95" s="63">
        <f t="shared" si="31"/>
        <v>8999</v>
      </c>
      <c r="X95" s="95">
        <f t="shared" si="32"/>
        <v>3000</v>
      </c>
      <c r="Y95" s="95">
        <v>1</v>
      </c>
      <c r="Z95" s="95">
        <v>165</v>
      </c>
      <c r="AA95" s="94">
        <f t="shared" si="50"/>
        <v>165</v>
      </c>
      <c r="AB95" s="99" t="s">
        <v>284</v>
      </c>
      <c r="AC95" s="86">
        <v>0</v>
      </c>
      <c r="AD95" s="86"/>
      <c r="AE95" s="63">
        <f t="shared" si="33"/>
        <v>3165</v>
      </c>
      <c r="AF95" s="63">
        <f t="shared" si="28"/>
        <v>12164</v>
      </c>
      <c r="AG95" s="223"/>
      <c r="AH95" s="224"/>
      <c r="AI95" s="101" t="str">
        <f t="shared" si="36"/>
        <v>611-PR</v>
      </c>
      <c r="AJ95" s="108"/>
      <c r="AK95" s="68"/>
      <c r="AL95" s="68"/>
      <c r="AM95" s="47" t="s">
        <v>285</v>
      </c>
    </row>
    <row r="96" spans="1:39" s="48" customFormat="1" ht="39" customHeight="1" x14ac:dyDescent="0.2">
      <c r="A96" s="52" t="s">
        <v>265</v>
      </c>
      <c r="B96" s="394" t="s">
        <v>1037</v>
      </c>
      <c r="C96" s="395" t="s">
        <v>115</v>
      </c>
      <c r="D96" s="395" t="s">
        <v>149</v>
      </c>
      <c r="E96" s="396" t="s">
        <v>281</v>
      </c>
      <c r="F96" s="396" t="s">
        <v>286</v>
      </c>
      <c r="G96" s="396" t="s">
        <v>1036</v>
      </c>
      <c r="H96" s="35">
        <v>42</v>
      </c>
      <c r="I96" s="53" t="s">
        <v>57</v>
      </c>
      <c r="J96" s="93">
        <v>585</v>
      </c>
      <c r="K96" s="94">
        <v>0</v>
      </c>
      <c r="L96" s="94">
        <v>15</v>
      </c>
      <c r="M96" s="94">
        <f t="shared" si="29"/>
        <v>15</v>
      </c>
      <c r="N96" s="63">
        <f t="shared" si="30"/>
        <v>8775</v>
      </c>
      <c r="O96" s="95">
        <v>28</v>
      </c>
      <c r="P96" s="95">
        <v>20</v>
      </c>
      <c r="Q96" s="131">
        <v>0.4</v>
      </c>
      <c r="R96" s="131">
        <f t="shared" si="34"/>
        <v>224</v>
      </c>
      <c r="S96" s="82" t="s">
        <v>288</v>
      </c>
      <c r="T96" s="95">
        <v>0</v>
      </c>
      <c r="U96" s="63">
        <f t="shared" si="35"/>
        <v>0</v>
      </c>
      <c r="V96" s="36" t="s">
        <v>289</v>
      </c>
      <c r="W96" s="63">
        <f t="shared" si="31"/>
        <v>8999</v>
      </c>
      <c r="X96" s="95">
        <f t="shared" si="32"/>
        <v>3000</v>
      </c>
      <c r="Y96" s="95">
        <v>1</v>
      </c>
      <c r="Z96" s="95">
        <v>165</v>
      </c>
      <c r="AA96" s="94">
        <f t="shared" si="50"/>
        <v>165</v>
      </c>
      <c r="AB96" s="99" t="s">
        <v>290</v>
      </c>
      <c r="AC96" s="86">
        <v>0</v>
      </c>
      <c r="AD96" s="86"/>
      <c r="AE96" s="63">
        <f t="shared" si="33"/>
        <v>3165</v>
      </c>
      <c r="AF96" s="63">
        <f t="shared" si="28"/>
        <v>12164</v>
      </c>
      <c r="AG96" s="88"/>
      <c r="AH96" s="88"/>
      <c r="AI96" s="101" t="str">
        <f t="shared" si="36"/>
        <v>611-PR</v>
      </c>
      <c r="AJ96" s="108"/>
      <c r="AK96" s="68"/>
      <c r="AL96" s="68"/>
      <c r="AM96" s="47" t="s">
        <v>285</v>
      </c>
    </row>
    <row r="97" spans="1:39" s="48" customFormat="1" ht="33.75" customHeight="1" x14ac:dyDescent="0.2">
      <c r="A97" s="52" t="s">
        <v>265</v>
      </c>
      <c r="B97" s="53" t="s">
        <v>38</v>
      </c>
      <c r="C97" s="33" t="s">
        <v>115</v>
      </c>
      <c r="D97" s="33" t="s">
        <v>149</v>
      </c>
      <c r="E97" s="69" t="s">
        <v>291</v>
      </c>
      <c r="F97" s="69" t="s">
        <v>292</v>
      </c>
      <c r="G97" s="69" t="s">
        <v>144</v>
      </c>
      <c r="H97" s="35">
        <v>42</v>
      </c>
      <c r="I97" s="53" t="s">
        <v>57</v>
      </c>
      <c r="J97" s="93">
        <v>585</v>
      </c>
      <c r="K97" s="94">
        <v>0</v>
      </c>
      <c r="L97" s="94">
        <v>15</v>
      </c>
      <c r="M97" s="94">
        <f t="shared" si="29"/>
        <v>15</v>
      </c>
      <c r="N97" s="63">
        <f t="shared" si="30"/>
        <v>8775</v>
      </c>
      <c r="O97" s="95">
        <v>28</v>
      </c>
      <c r="P97" s="95">
        <v>42</v>
      </c>
      <c r="Q97" s="131">
        <v>0.4</v>
      </c>
      <c r="R97" s="131">
        <f t="shared" si="34"/>
        <v>470.40000000000003</v>
      </c>
      <c r="S97" s="82"/>
      <c r="T97" s="95">
        <v>0</v>
      </c>
      <c r="U97" s="63">
        <f t="shared" si="35"/>
        <v>0</v>
      </c>
      <c r="V97" s="36" t="s">
        <v>45</v>
      </c>
      <c r="W97" s="63">
        <f t="shared" si="31"/>
        <v>9245.4</v>
      </c>
      <c r="X97" s="95">
        <f t="shared" si="32"/>
        <v>3000</v>
      </c>
      <c r="Y97" s="95">
        <v>1</v>
      </c>
      <c r="Z97" s="95">
        <v>250</v>
      </c>
      <c r="AA97" s="94">
        <f t="shared" si="50"/>
        <v>250</v>
      </c>
      <c r="AB97" s="99" t="s">
        <v>38</v>
      </c>
      <c r="AC97" s="86">
        <v>0</v>
      </c>
      <c r="AD97" s="86"/>
      <c r="AE97" s="63">
        <f t="shared" si="33"/>
        <v>3250</v>
      </c>
      <c r="AF97" s="63">
        <f t="shared" si="28"/>
        <v>12495.4</v>
      </c>
      <c r="AG97" s="88"/>
      <c r="AH97" s="88"/>
      <c r="AI97" s="101" t="str">
        <f t="shared" si="36"/>
        <v>611-PR</v>
      </c>
      <c r="AJ97" s="225"/>
      <c r="AK97"/>
      <c r="AL97"/>
      <c r="AM97" s="47" t="s">
        <v>293</v>
      </c>
    </row>
    <row r="98" spans="1:39" s="48" customFormat="1" ht="25.5" customHeight="1" x14ac:dyDescent="0.2">
      <c r="A98" s="52" t="s">
        <v>265</v>
      </c>
      <c r="B98" s="53"/>
      <c r="C98" s="33" t="s">
        <v>115</v>
      </c>
      <c r="D98" s="33" t="s">
        <v>149</v>
      </c>
      <c r="E98" s="69" t="s">
        <v>281</v>
      </c>
      <c r="F98" s="69" t="s">
        <v>294</v>
      </c>
      <c r="G98" s="69" t="s">
        <v>144</v>
      </c>
      <c r="H98" s="35">
        <v>42</v>
      </c>
      <c r="I98" s="53" t="s">
        <v>57</v>
      </c>
      <c r="J98" s="93">
        <v>585</v>
      </c>
      <c r="K98" s="94">
        <v>0</v>
      </c>
      <c r="L98" s="94">
        <v>15</v>
      </c>
      <c r="M98" s="94">
        <f t="shared" si="29"/>
        <v>15</v>
      </c>
      <c r="N98" s="63">
        <f t="shared" si="30"/>
        <v>8775</v>
      </c>
      <c r="O98" s="95">
        <v>28</v>
      </c>
      <c r="P98" s="95">
        <v>20</v>
      </c>
      <c r="Q98" s="131">
        <v>0.4</v>
      </c>
      <c r="R98" s="131">
        <f t="shared" si="34"/>
        <v>224</v>
      </c>
      <c r="S98" s="82" t="s">
        <v>295</v>
      </c>
      <c r="T98" s="95">
        <v>0</v>
      </c>
      <c r="U98" s="63">
        <f t="shared" si="35"/>
        <v>0</v>
      </c>
      <c r="V98" s="36" t="s">
        <v>45</v>
      </c>
      <c r="W98" s="63">
        <f t="shared" si="31"/>
        <v>8999</v>
      </c>
      <c r="X98" s="95">
        <f t="shared" si="32"/>
        <v>3000</v>
      </c>
      <c r="Y98" s="95">
        <v>1</v>
      </c>
      <c r="Z98" s="95">
        <v>165</v>
      </c>
      <c r="AA98" s="94">
        <f t="shared" si="50"/>
        <v>165</v>
      </c>
      <c r="AB98" s="99" t="s">
        <v>296</v>
      </c>
      <c r="AC98" s="86">
        <v>0</v>
      </c>
      <c r="AD98" s="86"/>
      <c r="AE98" s="63">
        <f t="shared" si="33"/>
        <v>3165</v>
      </c>
      <c r="AF98" s="63">
        <f t="shared" si="28"/>
        <v>12164</v>
      </c>
      <c r="AG98" s="88"/>
      <c r="AH98" s="88"/>
      <c r="AI98" s="101" t="str">
        <f t="shared" si="36"/>
        <v>611-PR</v>
      </c>
      <c r="AJ98" s="108"/>
      <c r="AK98" s="68"/>
      <c r="AL98" s="68"/>
      <c r="AM98" s="47"/>
    </row>
    <row r="99" spans="1:39" s="48" customFormat="1" ht="41.25" customHeight="1" x14ac:dyDescent="0.2">
      <c r="A99" s="52" t="s">
        <v>265</v>
      </c>
      <c r="B99" s="53"/>
      <c r="C99" s="33" t="s">
        <v>115</v>
      </c>
      <c r="D99" s="33" t="s">
        <v>154</v>
      </c>
      <c r="E99" s="69" t="s">
        <v>297</v>
      </c>
      <c r="F99" s="69" t="s">
        <v>298</v>
      </c>
      <c r="G99" s="69" t="s">
        <v>120</v>
      </c>
      <c r="H99" s="35">
        <v>42</v>
      </c>
      <c r="I99" s="53" t="s">
        <v>57</v>
      </c>
      <c r="J99" s="93">
        <v>585</v>
      </c>
      <c r="K99" s="94">
        <v>18</v>
      </c>
      <c r="L99" s="94">
        <v>0</v>
      </c>
      <c r="M99" s="94">
        <f t="shared" si="29"/>
        <v>18</v>
      </c>
      <c r="N99" s="63">
        <f t="shared" si="30"/>
        <v>10530</v>
      </c>
      <c r="O99" s="95">
        <v>28</v>
      </c>
      <c r="P99" s="95">
        <v>53</v>
      </c>
      <c r="Q99" s="131">
        <v>0.4</v>
      </c>
      <c r="R99" s="131">
        <f t="shared" si="34"/>
        <v>593.60000000000014</v>
      </c>
      <c r="S99" s="82" t="s">
        <v>299</v>
      </c>
      <c r="T99" s="95">
        <v>0</v>
      </c>
      <c r="U99" s="63">
        <f t="shared" si="35"/>
        <v>0</v>
      </c>
      <c r="V99" s="36" t="s">
        <v>45</v>
      </c>
      <c r="W99" s="63">
        <f t="shared" si="31"/>
        <v>11123.6</v>
      </c>
      <c r="X99" s="95">
        <f t="shared" si="32"/>
        <v>3600</v>
      </c>
      <c r="Y99" s="95">
        <v>1</v>
      </c>
      <c r="Z99" s="95">
        <v>225</v>
      </c>
      <c r="AA99" s="94">
        <f t="shared" si="50"/>
        <v>225</v>
      </c>
      <c r="AB99" s="99" t="s">
        <v>300</v>
      </c>
      <c r="AC99" s="86">
        <v>0</v>
      </c>
      <c r="AD99" s="86"/>
      <c r="AE99" s="63">
        <f t="shared" si="33"/>
        <v>3825</v>
      </c>
      <c r="AF99" s="63">
        <f t="shared" si="28"/>
        <v>14948.6</v>
      </c>
      <c r="AG99" s="88"/>
      <c r="AH99" s="88"/>
      <c r="AI99" s="101" t="str">
        <f t="shared" si="36"/>
        <v>611-PR</v>
      </c>
      <c r="AJ99" s="108"/>
      <c r="AK99" s="68"/>
      <c r="AL99" s="68"/>
      <c r="AM99" s="47"/>
    </row>
    <row r="100" spans="1:39" s="48" customFormat="1" ht="31.5" customHeight="1" x14ac:dyDescent="0.2">
      <c r="A100" s="52" t="s">
        <v>265</v>
      </c>
      <c r="B100" s="53"/>
      <c r="C100" s="33" t="s">
        <v>115</v>
      </c>
      <c r="D100" s="33" t="s">
        <v>154</v>
      </c>
      <c r="E100" s="69" t="s">
        <v>301</v>
      </c>
      <c r="F100" s="69" t="s">
        <v>302</v>
      </c>
      <c r="G100" s="69" t="s">
        <v>120</v>
      </c>
      <c r="H100" s="35">
        <v>42</v>
      </c>
      <c r="I100" s="53" t="s">
        <v>57</v>
      </c>
      <c r="J100" s="93">
        <v>585</v>
      </c>
      <c r="K100" s="94">
        <v>0</v>
      </c>
      <c r="L100" s="94">
        <v>18</v>
      </c>
      <c r="M100" s="94">
        <f t="shared" si="29"/>
        <v>18</v>
      </c>
      <c r="N100" s="63">
        <f t="shared" si="30"/>
        <v>10530</v>
      </c>
      <c r="O100" s="95">
        <v>28</v>
      </c>
      <c r="P100" s="95">
        <v>12</v>
      </c>
      <c r="Q100" s="131">
        <v>0.4</v>
      </c>
      <c r="R100" s="131">
        <f t="shared" si="34"/>
        <v>134.40000000000003</v>
      </c>
      <c r="S100" s="82" t="s">
        <v>303</v>
      </c>
      <c r="T100" s="95">
        <v>0</v>
      </c>
      <c r="U100" s="63">
        <f t="shared" si="35"/>
        <v>0</v>
      </c>
      <c r="V100" s="36" t="s">
        <v>45</v>
      </c>
      <c r="W100" s="63">
        <f t="shared" si="31"/>
        <v>10664.4</v>
      </c>
      <c r="X100" s="95">
        <f t="shared" si="32"/>
        <v>3600</v>
      </c>
      <c r="Y100" s="95">
        <v>1</v>
      </c>
      <c r="Z100" s="95">
        <v>205</v>
      </c>
      <c r="AA100" s="94">
        <f t="shared" si="50"/>
        <v>205</v>
      </c>
      <c r="AB100" s="99" t="s">
        <v>304</v>
      </c>
      <c r="AC100" s="86">
        <v>0</v>
      </c>
      <c r="AD100" s="86"/>
      <c r="AE100" s="63">
        <f t="shared" si="33"/>
        <v>3805</v>
      </c>
      <c r="AF100" s="63">
        <f t="shared" si="28"/>
        <v>14469.4</v>
      </c>
      <c r="AG100" s="88"/>
      <c r="AH100" s="88"/>
      <c r="AI100" s="101" t="str">
        <f t="shared" si="36"/>
        <v>611-PR</v>
      </c>
      <c r="AJ100" s="108"/>
      <c r="AK100" s="68"/>
      <c r="AL100" s="68"/>
      <c r="AM100" s="47"/>
    </row>
    <row r="101" spans="1:39" s="48" customFormat="1" ht="31.5" customHeight="1" x14ac:dyDescent="0.2">
      <c r="A101" s="52" t="s">
        <v>265</v>
      </c>
      <c r="B101" s="53"/>
      <c r="C101" s="33" t="s">
        <v>115</v>
      </c>
      <c r="D101" s="33" t="s">
        <v>154</v>
      </c>
      <c r="E101" s="69" t="s">
        <v>305</v>
      </c>
      <c r="F101" s="69" t="s">
        <v>298</v>
      </c>
      <c r="G101" s="69" t="s">
        <v>287</v>
      </c>
      <c r="H101" s="35">
        <v>42</v>
      </c>
      <c r="I101" s="53" t="s">
        <v>57</v>
      </c>
      <c r="J101" s="93">
        <v>585</v>
      </c>
      <c r="K101" s="94">
        <v>0</v>
      </c>
      <c r="L101" s="94">
        <v>20</v>
      </c>
      <c r="M101" s="94">
        <f t="shared" si="29"/>
        <v>20</v>
      </c>
      <c r="N101" s="63">
        <f t="shared" si="30"/>
        <v>11700</v>
      </c>
      <c r="O101" s="95">
        <v>28</v>
      </c>
      <c r="P101" s="95">
        <v>47</v>
      </c>
      <c r="Q101" s="131">
        <v>0.4</v>
      </c>
      <c r="R101" s="131">
        <f t="shared" si="34"/>
        <v>526.4</v>
      </c>
      <c r="S101" s="82"/>
      <c r="T101" s="95">
        <v>0</v>
      </c>
      <c r="U101" s="63">
        <f t="shared" si="35"/>
        <v>0</v>
      </c>
      <c r="V101" s="36" t="s">
        <v>45</v>
      </c>
      <c r="W101" s="63">
        <f t="shared" si="31"/>
        <v>12226.4</v>
      </c>
      <c r="X101" s="95">
        <f t="shared" si="32"/>
        <v>4000</v>
      </c>
      <c r="Y101" s="95">
        <v>1</v>
      </c>
      <c r="Z101" s="95">
        <v>175</v>
      </c>
      <c r="AA101" s="94">
        <f t="shared" si="50"/>
        <v>175</v>
      </c>
      <c r="AB101" s="99" t="s">
        <v>38</v>
      </c>
      <c r="AC101" s="86">
        <v>0</v>
      </c>
      <c r="AD101" s="86"/>
      <c r="AE101" s="63">
        <f t="shared" si="33"/>
        <v>4175</v>
      </c>
      <c r="AF101" s="63">
        <f t="shared" si="28"/>
        <v>16401.400000000001</v>
      </c>
      <c r="AG101" s="88"/>
      <c r="AH101" s="88"/>
      <c r="AI101" s="101" t="str">
        <f t="shared" si="36"/>
        <v>611-PR</v>
      </c>
      <c r="AJ101" s="108" t="s">
        <v>306</v>
      </c>
      <c r="AK101" s="68"/>
      <c r="AL101" s="68"/>
      <c r="AM101" s="47"/>
    </row>
    <row r="102" spans="1:39" s="48" customFormat="1" ht="31.5" customHeight="1" x14ac:dyDescent="0.2">
      <c r="A102" s="52" t="s">
        <v>265</v>
      </c>
      <c r="B102" s="53"/>
      <c r="C102" s="33" t="s">
        <v>115</v>
      </c>
      <c r="D102" s="33" t="s">
        <v>154</v>
      </c>
      <c r="E102" s="69" t="s">
        <v>307</v>
      </c>
      <c r="F102" s="69" t="s">
        <v>308</v>
      </c>
      <c r="G102" s="69" t="s">
        <v>120</v>
      </c>
      <c r="H102" s="35">
        <v>42</v>
      </c>
      <c r="I102" s="53" t="s">
        <v>57</v>
      </c>
      <c r="J102" s="93">
        <v>585</v>
      </c>
      <c r="K102" s="94">
        <v>0</v>
      </c>
      <c r="L102" s="94">
        <v>15</v>
      </c>
      <c r="M102" s="94">
        <f t="shared" si="29"/>
        <v>15</v>
      </c>
      <c r="N102" s="63">
        <f t="shared" si="30"/>
        <v>8775</v>
      </c>
      <c r="O102" s="95">
        <v>14</v>
      </c>
      <c r="P102" s="95">
        <v>34</v>
      </c>
      <c r="Q102" s="131">
        <v>0.4</v>
      </c>
      <c r="R102" s="131">
        <f t="shared" si="34"/>
        <v>190.40000000000003</v>
      </c>
      <c r="S102" s="82"/>
      <c r="T102" s="95">
        <v>0</v>
      </c>
      <c r="U102" s="63">
        <f t="shared" si="35"/>
        <v>0</v>
      </c>
      <c r="V102" s="36" t="s">
        <v>45</v>
      </c>
      <c r="W102" s="63">
        <f t="shared" si="31"/>
        <v>8965.4</v>
      </c>
      <c r="X102" s="95">
        <f t="shared" si="32"/>
        <v>3000</v>
      </c>
      <c r="Y102" s="95">
        <v>1</v>
      </c>
      <c r="Z102" s="95">
        <v>250</v>
      </c>
      <c r="AA102" s="94">
        <f t="shared" si="50"/>
        <v>250</v>
      </c>
      <c r="AB102" s="99" t="s">
        <v>38</v>
      </c>
      <c r="AC102" s="86">
        <v>0</v>
      </c>
      <c r="AD102" s="86"/>
      <c r="AE102" s="63">
        <f t="shared" si="33"/>
        <v>3250</v>
      </c>
      <c r="AF102" s="63">
        <f t="shared" si="28"/>
        <v>12215.4</v>
      </c>
      <c r="AG102" s="88"/>
      <c r="AH102" s="88"/>
      <c r="AI102" s="101" t="str">
        <f t="shared" si="36"/>
        <v>611-PR</v>
      </c>
      <c r="AJ102" s="108" t="s">
        <v>309</v>
      </c>
      <c r="AK102" s="68"/>
      <c r="AL102" s="68"/>
      <c r="AM102" s="47"/>
    </row>
    <row r="103" spans="1:39" s="48" customFormat="1" ht="33.75" customHeight="1" x14ac:dyDescent="0.2">
      <c r="A103" s="52" t="s">
        <v>265</v>
      </c>
      <c r="B103" s="53"/>
      <c r="C103" s="33" t="s">
        <v>115</v>
      </c>
      <c r="D103" s="33" t="s">
        <v>154</v>
      </c>
      <c r="E103" s="69" t="s">
        <v>301</v>
      </c>
      <c r="F103" s="69" t="s">
        <v>302</v>
      </c>
      <c r="G103" s="69" t="s">
        <v>120</v>
      </c>
      <c r="H103" s="35">
        <v>42</v>
      </c>
      <c r="I103" s="53" t="s">
        <v>57</v>
      </c>
      <c r="J103" s="93">
        <v>585</v>
      </c>
      <c r="K103" s="94">
        <v>18</v>
      </c>
      <c r="L103" s="94">
        <v>0</v>
      </c>
      <c r="M103" s="94">
        <f t="shared" si="29"/>
        <v>18</v>
      </c>
      <c r="N103" s="63">
        <f t="shared" si="30"/>
        <v>10530</v>
      </c>
      <c r="O103" s="95">
        <v>28</v>
      </c>
      <c r="P103" s="95">
        <v>12</v>
      </c>
      <c r="Q103" s="131">
        <v>0.4</v>
      </c>
      <c r="R103" s="131">
        <f t="shared" si="34"/>
        <v>134.40000000000003</v>
      </c>
      <c r="S103" s="82" t="s">
        <v>303</v>
      </c>
      <c r="T103" s="95">
        <v>0</v>
      </c>
      <c r="U103" s="63">
        <f t="shared" si="35"/>
        <v>0</v>
      </c>
      <c r="V103" s="36" t="s">
        <v>45</v>
      </c>
      <c r="W103" s="63">
        <f t="shared" si="31"/>
        <v>10664.4</v>
      </c>
      <c r="X103" s="95">
        <f t="shared" si="32"/>
        <v>3600</v>
      </c>
      <c r="Y103" s="95">
        <v>1</v>
      </c>
      <c r="Z103" s="95">
        <v>205</v>
      </c>
      <c r="AA103" s="94">
        <f t="shared" si="50"/>
        <v>205</v>
      </c>
      <c r="AB103" s="99" t="s">
        <v>304</v>
      </c>
      <c r="AC103" s="86">
        <v>0</v>
      </c>
      <c r="AD103" s="86"/>
      <c r="AE103" s="63">
        <f t="shared" si="33"/>
        <v>3805</v>
      </c>
      <c r="AF103" s="63">
        <f t="shared" si="28"/>
        <v>14469.4</v>
      </c>
      <c r="AG103" s="88"/>
      <c r="AH103" s="88"/>
      <c r="AI103" s="101" t="str">
        <f t="shared" si="36"/>
        <v>611-PR</v>
      </c>
      <c r="AJ103" s="108"/>
      <c r="AK103" s="68"/>
      <c r="AL103" s="68"/>
      <c r="AM103" s="47"/>
    </row>
    <row r="104" spans="1:39" ht="33.75" customHeight="1" x14ac:dyDescent="0.2">
      <c r="A104" s="52" t="s">
        <v>265</v>
      </c>
      <c r="B104" s="53"/>
      <c r="C104" s="33" t="s">
        <v>115</v>
      </c>
      <c r="D104" s="33" t="s">
        <v>154</v>
      </c>
      <c r="E104" s="69" t="s">
        <v>310</v>
      </c>
      <c r="F104" s="69" t="s">
        <v>311</v>
      </c>
      <c r="G104" s="69" t="s">
        <v>312</v>
      </c>
      <c r="H104" s="35">
        <v>42</v>
      </c>
      <c r="I104" s="53" t="s">
        <v>57</v>
      </c>
      <c r="J104" s="93">
        <v>585</v>
      </c>
      <c r="K104" s="94">
        <v>15</v>
      </c>
      <c r="L104" s="94">
        <v>0</v>
      </c>
      <c r="M104" s="94">
        <f t="shared" si="29"/>
        <v>15</v>
      </c>
      <c r="N104" s="63">
        <f t="shared" si="30"/>
        <v>8775</v>
      </c>
      <c r="O104" s="95">
        <v>28</v>
      </c>
      <c r="P104" s="95">
        <v>27</v>
      </c>
      <c r="Q104" s="131">
        <v>0.4</v>
      </c>
      <c r="R104" s="131">
        <f t="shared" si="34"/>
        <v>302.40000000000003</v>
      </c>
      <c r="S104" s="82"/>
      <c r="T104" s="95">
        <v>0</v>
      </c>
      <c r="U104" s="63">
        <f t="shared" si="35"/>
        <v>0</v>
      </c>
      <c r="V104" s="36" t="s">
        <v>45</v>
      </c>
      <c r="W104" s="63">
        <f t="shared" si="31"/>
        <v>9077.4</v>
      </c>
      <c r="X104" s="95">
        <f t="shared" si="32"/>
        <v>3000</v>
      </c>
      <c r="Y104" s="95">
        <v>1</v>
      </c>
      <c r="Z104" s="95">
        <v>175</v>
      </c>
      <c r="AA104" s="94">
        <f t="shared" si="50"/>
        <v>175</v>
      </c>
      <c r="AB104" s="99" t="s">
        <v>38</v>
      </c>
      <c r="AC104" s="86">
        <v>0</v>
      </c>
      <c r="AD104" s="86"/>
      <c r="AE104" s="63">
        <f t="shared" si="33"/>
        <v>3175</v>
      </c>
      <c r="AF104" s="63">
        <f t="shared" si="28"/>
        <v>12252.4</v>
      </c>
      <c r="AG104" s="88"/>
      <c r="AH104" s="88"/>
      <c r="AI104" s="101" t="str">
        <f t="shared" si="36"/>
        <v>611-PR</v>
      </c>
      <c r="AJ104" s="109" t="s">
        <v>313</v>
      </c>
      <c r="AK104" s="68"/>
      <c r="AL104" s="68"/>
      <c r="AM104" s="138"/>
    </row>
    <row r="105" spans="1:39" s="48" customFormat="1" ht="33.75" customHeight="1" x14ac:dyDescent="0.2">
      <c r="A105" s="52" t="s">
        <v>265</v>
      </c>
      <c r="B105" s="53"/>
      <c r="C105" s="34" t="s">
        <v>115</v>
      </c>
      <c r="D105" s="34" t="s">
        <v>154</v>
      </c>
      <c r="E105" s="54" t="s">
        <v>314</v>
      </c>
      <c r="F105" s="54" t="s">
        <v>315</v>
      </c>
      <c r="G105" s="54" t="s">
        <v>144</v>
      </c>
      <c r="H105" s="37">
        <v>42</v>
      </c>
      <c r="I105" s="55" t="s">
        <v>57</v>
      </c>
      <c r="J105" s="56">
        <v>585</v>
      </c>
      <c r="K105" s="57">
        <v>0</v>
      </c>
      <c r="L105" s="57">
        <v>19</v>
      </c>
      <c r="M105" s="57">
        <f t="shared" si="29"/>
        <v>19</v>
      </c>
      <c r="N105" s="58">
        <f t="shared" si="30"/>
        <v>11115</v>
      </c>
      <c r="O105" s="59">
        <v>28</v>
      </c>
      <c r="P105" s="59">
        <v>12</v>
      </c>
      <c r="Q105" s="61">
        <v>0.4</v>
      </c>
      <c r="R105" s="61">
        <f t="shared" si="34"/>
        <v>134.40000000000003</v>
      </c>
      <c r="S105" s="62" t="s">
        <v>316</v>
      </c>
      <c r="T105" s="59">
        <v>0</v>
      </c>
      <c r="U105" s="58">
        <f t="shared" si="35"/>
        <v>0</v>
      </c>
      <c r="V105" s="38" t="s">
        <v>45</v>
      </c>
      <c r="W105" s="58">
        <f t="shared" si="31"/>
        <v>11249.4</v>
      </c>
      <c r="X105" s="59">
        <f t="shared" si="32"/>
        <v>3800</v>
      </c>
      <c r="Y105" s="59">
        <v>1</v>
      </c>
      <c r="Z105" s="59">
        <v>154</v>
      </c>
      <c r="AA105" s="57">
        <f t="shared" si="50"/>
        <v>154</v>
      </c>
      <c r="AB105" s="110" t="s">
        <v>317</v>
      </c>
      <c r="AC105" s="64">
        <v>0</v>
      </c>
      <c r="AD105" s="64"/>
      <c r="AE105" s="58">
        <f t="shared" si="33"/>
        <v>3954</v>
      </c>
      <c r="AF105" s="58">
        <f t="shared" si="28"/>
        <v>15203.4</v>
      </c>
      <c r="AG105" s="65"/>
      <c r="AH105" s="65"/>
      <c r="AI105" s="66" t="str">
        <f t="shared" si="36"/>
        <v>611-PR</v>
      </c>
      <c r="AJ105" s="108"/>
      <c r="AK105" s="68"/>
      <c r="AL105" s="68"/>
      <c r="AM105" s="47"/>
    </row>
    <row r="106" spans="1:39" s="48" customFormat="1" ht="40.5" customHeight="1" x14ac:dyDescent="0.2">
      <c r="A106" s="52" t="s">
        <v>265</v>
      </c>
      <c r="B106" s="394" t="s">
        <v>1035</v>
      </c>
      <c r="C106" s="395" t="s">
        <v>115</v>
      </c>
      <c r="D106" s="395" t="s">
        <v>54</v>
      </c>
      <c r="E106" s="396" t="s">
        <v>318</v>
      </c>
      <c r="F106" s="396" t="s">
        <v>127</v>
      </c>
      <c r="G106" s="396" t="s">
        <v>128</v>
      </c>
      <c r="H106" s="35">
        <v>42</v>
      </c>
      <c r="I106" s="53" t="s">
        <v>251</v>
      </c>
      <c r="J106" s="93">
        <v>585</v>
      </c>
      <c r="K106" s="94">
        <v>0</v>
      </c>
      <c r="L106" s="397">
        <v>15</v>
      </c>
      <c r="M106" s="94">
        <f t="shared" si="29"/>
        <v>15</v>
      </c>
      <c r="N106" s="63">
        <f t="shared" si="30"/>
        <v>8775</v>
      </c>
      <c r="O106" s="95">
        <v>28</v>
      </c>
      <c r="P106" s="95">
        <v>110</v>
      </c>
      <c r="Q106" s="131">
        <v>0.4</v>
      </c>
      <c r="R106" s="131">
        <f t="shared" si="34"/>
        <v>1232</v>
      </c>
      <c r="S106" s="222" t="s">
        <v>319</v>
      </c>
      <c r="T106" s="95">
        <v>300</v>
      </c>
      <c r="U106" s="63">
        <f t="shared" si="35"/>
        <v>4500</v>
      </c>
      <c r="V106" s="36" t="s">
        <v>45</v>
      </c>
      <c r="W106" s="63">
        <f t="shared" si="31"/>
        <v>14507</v>
      </c>
      <c r="X106" s="95">
        <f t="shared" si="32"/>
        <v>3000</v>
      </c>
      <c r="Y106" s="95">
        <v>1</v>
      </c>
      <c r="Z106" s="95">
        <v>750</v>
      </c>
      <c r="AA106" s="57">
        <f t="shared" si="50"/>
        <v>750</v>
      </c>
      <c r="AB106" s="37" t="s">
        <v>320</v>
      </c>
      <c r="AC106" s="64">
        <v>0</v>
      </c>
      <c r="AD106" s="64"/>
      <c r="AE106" s="58">
        <f t="shared" si="33"/>
        <v>3750</v>
      </c>
      <c r="AF106" s="58">
        <f t="shared" si="28"/>
        <v>18257</v>
      </c>
      <c r="AG106" s="65"/>
      <c r="AH106" s="65"/>
      <c r="AI106" s="66" t="str">
        <f t="shared" si="36"/>
        <v>611-PR</v>
      </c>
      <c r="AJ106" s="108"/>
      <c r="AK106" s="68"/>
      <c r="AL106" s="68"/>
      <c r="AM106" s="47" t="s">
        <v>321</v>
      </c>
    </row>
    <row r="107" spans="1:39" s="48" customFormat="1" ht="52" customHeight="1" x14ac:dyDescent="0.2">
      <c r="A107" s="52" t="s">
        <v>322</v>
      </c>
      <c r="B107" s="53" t="s">
        <v>52</v>
      </c>
      <c r="C107" s="34" t="s">
        <v>39</v>
      </c>
      <c r="D107" s="34" t="s">
        <v>54</v>
      </c>
      <c r="E107" s="54" t="s">
        <v>91</v>
      </c>
      <c r="F107" s="69" t="s">
        <v>323</v>
      </c>
      <c r="G107" s="69" t="s">
        <v>324</v>
      </c>
      <c r="H107" s="35">
        <v>45</v>
      </c>
      <c r="I107" s="53" t="s">
        <v>57</v>
      </c>
      <c r="J107" s="93">
        <v>585</v>
      </c>
      <c r="K107" s="94">
        <v>17</v>
      </c>
      <c r="L107" s="94">
        <v>0</v>
      </c>
      <c r="M107" s="94">
        <f t="shared" si="29"/>
        <v>17</v>
      </c>
      <c r="N107" s="63">
        <f t="shared" si="30"/>
        <v>9945</v>
      </c>
      <c r="O107" s="95">
        <v>28</v>
      </c>
      <c r="P107" s="95">
        <v>100</v>
      </c>
      <c r="Q107" s="131">
        <v>0.4</v>
      </c>
      <c r="R107" s="131">
        <f t="shared" si="34"/>
        <v>1120</v>
      </c>
      <c r="S107" s="226" t="s">
        <v>325</v>
      </c>
      <c r="T107" s="95">
        <v>300</v>
      </c>
      <c r="U107" s="63">
        <f t="shared" si="35"/>
        <v>5100</v>
      </c>
      <c r="V107" s="36" t="s">
        <v>326</v>
      </c>
      <c r="W107" s="63">
        <f t="shared" si="31"/>
        <v>16165</v>
      </c>
      <c r="X107" s="95">
        <f t="shared" si="32"/>
        <v>3400</v>
      </c>
      <c r="Y107" s="95">
        <v>1</v>
      </c>
      <c r="Z107" s="95">
        <v>503</v>
      </c>
      <c r="AA107" s="57">
        <f t="shared" si="50"/>
        <v>503</v>
      </c>
      <c r="AB107" s="110" t="s">
        <v>327</v>
      </c>
      <c r="AC107" s="64">
        <v>0</v>
      </c>
      <c r="AD107" s="64"/>
      <c r="AE107" s="58">
        <f t="shared" si="33"/>
        <v>3903</v>
      </c>
      <c r="AF107" s="58">
        <f t="shared" si="28"/>
        <v>20068</v>
      </c>
      <c r="AG107" s="65">
        <f>SUM(M107:M107)</f>
        <v>17</v>
      </c>
      <c r="AH107" s="65">
        <f>SUM(AF107:AF107)</f>
        <v>20068</v>
      </c>
      <c r="AI107" s="170" t="str">
        <f t="shared" si="36"/>
        <v>612-A</v>
      </c>
      <c r="AJ107" s="227"/>
      <c r="AK107" s="223">
        <v>20068</v>
      </c>
      <c r="AL107" s="223">
        <v>20068</v>
      </c>
      <c r="AM107" s="47" t="s">
        <v>328</v>
      </c>
    </row>
    <row r="108" spans="1:39" s="48" customFormat="1" ht="51" customHeight="1" x14ac:dyDescent="0.2">
      <c r="A108" s="52" t="s">
        <v>329</v>
      </c>
      <c r="B108" s="53"/>
      <c r="C108" s="33" t="s">
        <v>39</v>
      </c>
      <c r="D108" s="33" t="s">
        <v>154</v>
      </c>
      <c r="E108" s="69" t="s">
        <v>179</v>
      </c>
      <c r="F108" s="69" t="s">
        <v>127</v>
      </c>
      <c r="G108" s="69" t="s">
        <v>197</v>
      </c>
      <c r="H108" s="35">
        <v>45</v>
      </c>
      <c r="I108" s="53" t="s">
        <v>44</v>
      </c>
      <c r="J108" s="93">
        <v>1200</v>
      </c>
      <c r="K108" s="94">
        <v>0</v>
      </c>
      <c r="L108" s="94">
        <v>20</v>
      </c>
      <c r="M108" s="94">
        <f t="shared" si="29"/>
        <v>20</v>
      </c>
      <c r="N108" s="63">
        <f t="shared" si="30"/>
        <v>24000</v>
      </c>
      <c r="O108" s="95">
        <v>0</v>
      </c>
      <c r="P108" s="95">
        <v>0</v>
      </c>
      <c r="Q108" s="131">
        <v>0.4</v>
      </c>
      <c r="R108" s="96">
        <f t="shared" si="34"/>
        <v>0</v>
      </c>
      <c r="S108" s="69"/>
      <c r="T108" s="63">
        <v>0</v>
      </c>
      <c r="U108" s="63">
        <f t="shared" si="35"/>
        <v>0</v>
      </c>
      <c r="V108" s="36"/>
      <c r="W108" s="63">
        <f t="shared" si="31"/>
        <v>24000</v>
      </c>
      <c r="X108" s="63">
        <f t="shared" si="32"/>
        <v>4000</v>
      </c>
      <c r="Y108" s="63">
        <v>14</v>
      </c>
      <c r="Z108" s="63">
        <v>460</v>
      </c>
      <c r="AA108" s="94">
        <f t="shared" si="50"/>
        <v>6440</v>
      </c>
      <c r="AB108" s="35" t="s">
        <v>330</v>
      </c>
      <c r="AC108" s="94">
        <v>0</v>
      </c>
      <c r="AD108" s="94"/>
      <c r="AE108" s="63">
        <f t="shared" si="33"/>
        <v>10440</v>
      </c>
      <c r="AF108" s="63">
        <f t="shared" si="28"/>
        <v>34440</v>
      </c>
      <c r="AG108" s="65">
        <f t="shared" ref="AG108" si="51">SUM(M108:M119)</f>
        <v>198</v>
      </c>
      <c r="AH108" s="65">
        <f t="shared" ref="AH108" si="52">SUM(AF108:AF119)</f>
        <v>279990.40000000002</v>
      </c>
      <c r="AI108" s="166" t="str">
        <f t="shared" si="36"/>
        <v>612-PR</v>
      </c>
      <c r="AJ108" s="109" t="s">
        <v>331</v>
      </c>
      <c r="AK108" s="68"/>
      <c r="AL108" s="68"/>
      <c r="AM108" s="47"/>
    </row>
    <row r="109" spans="1:39" s="48" customFormat="1" ht="46" customHeight="1" x14ac:dyDescent="0.2">
      <c r="A109" s="52" t="s">
        <v>329</v>
      </c>
      <c r="B109" s="394" t="s">
        <v>1039</v>
      </c>
      <c r="C109" s="395" t="s">
        <v>39</v>
      </c>
      <c r="D109" s="395" t="s">
        <v>154</v>
      </c>
      <c r="E109" s="396" t="s">
        <v>305</v>
      </c>
      <c r="F109" s="396" t="s">
        <v>323</v>
      </c>
      <c r="G109" s="396" t="s">
        <v>197</v>
      </c>
      <c r="H109" s="35">
        <v>45</v>
      </c>
      <c r="I109" s="53" t="s">
        <v>57</v>
      </c>
      <c r="J109" s="93">
        <v>585</v>
      </c>
      <c r="K109" s="94">
        <v>0</v>
      </c>
      <c r="L109" s="94">
        <v>0</v>
      </c>
      <c r="M109" s="94">
        <f t="shared" si="29"/>
        <v>0</v>
      </c>
      <c r="N109" s="63">
        <f t="shared" si="30"/>
        <v>0</v>
      </c>
      <c r="O109" s="95">
        <v>0</v>
      </c>
      <c r="P109" s="95">
        <v>181</v>
      </c>
      <c r="Q109" s="131">
        <v>0.4</v>
      </c>
      <c r="R109" s="96">
        <f t="shared" si="34"/>
        <v>0</v>
      </c>
      <c r="S109" s="69"/>
      <c r="T109" s="63">
        <v>0</v>
      </c>
      <c r="U109" s="63">
        <f t="shared" si="35"/>
        <v>0</v>
      </c>
      <c r="V109" s="36" t="s">
        <v>332</v>
      </c>
      <c r="W109" s="63">
        <f t="shared" si="31"/>
        <v>0</v>
      </c>
      <c r="X109" s="63">
        <f t="shared" si="32"/>
        <v>0</v>
      </c>
      <c r="Y109" s="63">
        <v>0</v>
      </c>
      <c r="Z109" s="63">
        <v>509</v>
      </c>
      <c r="AA109" s="94">
        <f t="shared" si="50"/>
        <v>0</v>
      </c>
      <c r="AB109" s="35" t="s">
        <v>333</v>
      </c>
      <c r="AC109" s="94">
        <v>0</v>
      </c>
      <c r="AD109" s="94"/>
      <c r="AE109" s="63">
        <f t="shared" si="33"/>
        <v>0</v>
      </c>
      <c r="AF109" s="63">
        <f t="shared" si="28"/>
        <v>0</v>
      </c>
      <c r="AG109" s="65" t="s">
        <v>38</v>
      </c>
      <c r="AH109" s="65" t="s">
        <v>38</v>
      </c>
      <c r="AI109" s="166" t="str">
        <f t="shared" si="36"/>
        <v>612-PR</v>
      </c>
      <c r="AJ109" s="109" t="s">
        <v>334</v>
      </c>
      <c r="AK109" s="68"/>
      <c r="AL109" s="68"/>
      <c r="AM109" s="47" t="s">
        <v>335</v>
      </c>
    </row>
    <row r="110" spans="1:39" s="48" customFormat="1" ht="38.25" customHeight="1" x14ac:dyDescent="0.2">
      <c r="A110" s="52" t="s">
        <v>329</v>
      </c>
      <c r="B110" s="53"/>
      <c r="C110" s="34" t="s">
        <v>39</v>
      </c>
      <c r="D110" s="34" t="s">
        <v>54</v>
      </c>
      <c r="E110" s="54" t="s">
        <v>213</v>
      </c>
      <c r="F110" s="69" t="s">
        <v>336</v>
      </c>
      <c r="G110" s="69" t="s">
        <v>197</v>
      </c>
      <c r="H110" s="35">
        <v>45</v>
      </c>
      <c r="I110" s="53" t="s">
        <v>44</v>
      </c>
      <c r="J110" s="93">
        <v>1200</v>
      </c>
      <c r="K110" s="94">
        <v>0</v>
      </c>
      <c r="L110" s="94">
        <v>17</v>
      </c>
      <c r="M110" s="94">
        <f t="shared" si="29"/>
        <v>17</v>
      </c>
      <c r="N110" s="63">
        <f t="shared" si="30"/>
        <v>20400</v>
      </c>
      <c r="O110" s="95">
        <v>0</v>
      </c>
      <c r="P110" s="95">
        <v>0</v>
      </c>
      <c r="Q110" s="131">
        <v>0.4</v>
      </c>
      <c r="R110" s="131">
        <f t="shared" si="34"/>
        <v>0</v>
      </c>
      <c r="S110" s="82"/>
      <c r="T110" s="95">
        <v>0</v>
      </c>
      <c r="U110" s="63">
        <f t="shared" si="35"/>
        <v>0</v>
      </c>
      <c r="V110" s="36" t="s">
        <v>45</v>
      </c>
      <c r="W110" s="63">
        <f t="shared" si="31"/>
        <v>20400</v>
      </c>
      <c r="X110" s="63">
        <f t="shared" si="32"/>
        <v>3400</v>
      </c>
      <c r="Y110" s="63">
        <v>14</v>
      </c>
      <c r="Z110" s="63">
        <v>160</v>
      </c>
      <c r="AA110" s="57">
        <f t="shared" si="50"/>
        <v>2240</v>
      </c>
      <c r="AB110" s="209" t="s">
        <v>337</v>
      </c>
      <c r="AC110" s="64">
        <v>0</v>
      </c>
      <c r="AD110" s="64"/>
      <c r="AE110" s="58">
        <f t="shared" si="33"/>
        <v>5640</v>
      </c>
      <c r="AF110" s="58">
        <f t="shared" si="28"/>
        <v>26040</v>
      </c>
      <c r="AG110" s="65" t="s">
        <v>38</v>
      </c>
      <c r="AH110" s="65" t="s">
        <v>38</v>
      </c>
      <c r="AI110" s="170" t="str">
        <f t="shared" si="36"/>
        <v>612-PR</v>
      </c>
      <c r="AJ110" s="108"/>
      <c r="AK110" s="173"/>
      <c r="AL110" s="173"/>
      <c r="AM110" s="47" t="s">
        <v>338</v>
      </c>
    </row>
    <row r="111" spans="1:39" s="48" customFormat="1" ht="52" customHeight="1" x14ac:dyDescent="0.2">
      <c r="A111" s="52" t="s">
        <v>329</v>
      </c>
      <c r="B111" s="53"/>
      <c r="C111" s="34" t="s">
        <v>39</v>
      </c>
      <c r="D111" s="34" t="s">
        <v>54</v>
      </c>
      <c r="E111" s="54" t="s">
        <v>339</v>
      </c>
      <c r="F111" s="69" t="s">
        <v>127</v>
      </c>
      <c r="G111" s="69" t="s">
        <v>324</v>
      </c>
      <c r="H111" s="35">
        <v>45</v>
      </c>
      <c r="I111" s="53" t="s">
        <v>44</v>
      </c>
      <c r="J111" s="93">
        <v>1200</v>
      </c>
      <c r="K111" s="94">
        <v>17</v>
      </c>
      <c r="L111" s="94">
        <v>0</v>
      </c>
      <c r="M111" s="94">
        <f t="shared" si="29"/>
        <v>17</v>
      </c>
      <c r="N111" s="63">
        <f t="shared" si="30"/>
        <v>20400</v>
      </c>
      <c r="O111" s="95">
        <v>0</v>
      </c>
      <c r="P111" s="95">
        <v>0</v>
      </c>
      <c r="Q111" s="131">
        <v>0.4</v>
      </c>
      <c r="R111" s="131">
        <f t="shared" si="34"/>
        <v>0</v>
      </c>
      <c r="S111" s="82"/>
      <c r="T111" s="95">
        <v>0</v>
      </c>
      <c r="U111" s="63">
        <f t="shared" si="35"/>
        <v>0</v>
      </c>
      <c r="V111" s="36" t="s">
        <v>45</v>
      </c>
      <c r="W111" s="63">
        <f t="shared" si="31"/>
        <v>20400</v>
      </c>
      <c r="X111" s="63">
        <f t="shared" si="32"/>
        <v>3400</v>
      </c>
      <c r="Y111" s="63">
        <v>14</v>
      </c>
      <c r="Z111" s="63">
        <v>425</v>
      </c>
      <c r="AA111" s="57">
        <f t="shared" si="50"/>
        <v>5950</v>
      </c>
      <c r="AB111" s="228" t="s">
        <v>340</v>
      </c>
      <c r="AC111" s="64">
        <v>0</v>
      </c>
      <c r="AD111" s="64"/>
      <c r="AE111" s="58">
        <f t="shared" si="33"/>
        <v>9350</v>
      </c>
      <c r="AF111" s="58">
        <f t="shared" si="28"/>
        <v>29750</v>
      </c>
      <c r="AG111" s="65"/>
      <c r="AH111" s="65"/>
      <c r="AI111" s="170" t="str">
        <f t="shared" si="36"/>
        <v>612-PR</v>
      </c>
      <c r="AJ111" s="109" t="s">
        <v>341</v>
      </c>
      <c r="AK111" s="68"/>
      <c r="AL111" s="68"/>
      <c r="AM111" s="47" t="s">
        <v>342</v>
      </c>
    </row>
    <row r="112" spans="1:39" s="48" customFormat="1" ht="36" customHeight="1" x14ac:dyDescent="0.2">
      <c r="A112" s="52" t="s">
        <v>329</v>
      </c>
      <c r="B112" s="53"/>
      <c r="C112" s="34" t="s">
        <v>39</v>
      </c>
      <c r="D112" s="34" t="s">
        <v>54</v>
      </c>
      <c r="E112" s="54" t="s">
        <v>91</v>
      </c>
      <c r="F112" s="69" t="s">
        <v>323</v>
      </c>
      <c r="G112" s="69" t="s">
        <v>324</v>
      </c>
      <c r="H112" s="35">
        <v>45</v>
      </c>
      <c r="I112" s="53" t="s">
        <v>57</v>
      </c>
      <c r="J112" s="93">
        <v>585</v>
      </c>
      <c r="K112" s="94">
        <v>0</v>
      </c>
      <c r="L112" s="94">
        <v>17</v>
      </c>
      <c r="M112" s="94">
        <f t="shared" si="29"/>
        <v>17</v>
      </c>
      <c r="N112" s="63">
        <f t="shared" si="30"/>
        <v>9945</v>
      </c>
      <c r="O112" s="95">
        <v>28</v>
      </c>
      <c r="P112" s="95">
        <v>100</v>
      </c>
      <c r="Q112" s="131">
        <v>0.4</v>
      </c>
      <c r="R112" s="131">
        <f t="shared" si="34"/>
        <v>1120</v>
      </c>
      <c r="S112" s="222" t="s">
        <v>343</v>
      </c>
      <c r="T112" s="95">
        <v>300</v>
      </c>
      <c r="U112" s="63">
        <f t="shared" si="35"/>
        <v>5100</v>
      </c>
      <c r="V112" s="36" t="s">
        <v>326</v>
      </c>
      <c r="W112" s="63">
        <f t="shared" si="31"/>
        <v>16165</v>
      </c>
      <c r="X112" s="95">
        <f t="shared" si="32"/>
        <v>3400</v>
      </c>
      <c r="Y112" s="95">
        <v>1</v>
      </c>
      <c r="Z112" s="95">
        <v>503</v>
      </c>
      <c r="AA112" s="57">
        <f t="shared" si="50"/>
        <v>503</v>
      </c>
      <c r="AB112" s="110" t="s">
        <v>344</v>
      </c>
      <c r="AC112" s="229">
        <v>0</v>
      </c>
      <c r="AD112" s="64"/>
      <c r="AE112" s="58">
        <f t="shared" si="33"/>
        <v>3903</v>
      </c>
      <c r="AF112" s="58">
        <f t="shared" si="28"/>
        <v>20068</v>
      </c>
      <c r="AG112" s="65"/>
      <c r="AH112" s="65"/>
      <c r="AI112" s="170" t="str">
        <f t="shared" si="36"/>
        <v>612-PR</v>
      </c>
      <c r="AJ112" s="109" t="s">
        <v>38</v>
      </c>
      <c r="AK112" s="68"/>
      <c r="AL112" s="68"/>
      <c r="AM112" s="47" t="s">
        <v>338</v>
      </c>
    </row>
    <row r="113" spans="1:39" s="48" customFormat="1" ht="36" customHeight="1" x14ac:dyDescent="0.2">
      <c r="A113" s="52" t="s">
        <v>329</v>
      </c>
      <c r="B113" s="53"/>
      <c r="C113" s="34" t="s">
        <v>39</v>
      </c>
      <c r="D113" s="34" t="s">
        <v>54</v>
      </c>
      <c r="E113" s="54" t="s">
        <v>231</v>
      </c>
      <c r="F113" s="54" t="s">
        <v>127</v>
      </c>
      <c r="G113" s="69" t="s">
        <v>197</v>
      </c>
      <c r="H113" s="35">
        <v>45</v>
      </c>
      <c r="I113" s="53" t="s">
        <v>251</v>
      </c>
      <c r="J113" s="93">
        <v>585</v>
      </c>
      <c r="K113" s="94">
        <v>0</v>
      </c>
      <c r="L113" s="94">
        <v>20</v>
      </c>
      <c r="M113" s="94">
        <f t="shared" si="29"/>
        <v>20</v>
      </c>
      <c r="N113" s="63">
        <f t="shared" si="30"/>
        <v>11700</v>
      </c>
      <c r="O113" s="95">
        <v>28</v>
      </c>
      <c r="P113" s="95">
        <v>8</v>
      </c>
      <c r="Q113" s="131">
        <v>0.4</v>
      </c>
      <c r="R113" s="96">
        <f t="shared" si="34"/>
        <v>89.600000000000009</v>
      </c>
      <c r="S113" s="69" t="s">
        <v>345</v>
      </c>
      <c r="T113" s="63">
        <v>300</v>
      </c>
      <c r="U113" s="63">
        <f t="shared" si="35"/>
        <v>6000</v>
      </c>
      <c r="V113" s="36" t="s">
        <v>326</v>
      </c>
      <c r="W113" s="63">
        <f t="shared" si="31"/>
        <v>17789.599999999999</v>
      </c>
      <c r="X113" s="63">
        <f t="shared" si="32"/>
        <v>4000</v>
      </c>
      <c r="Y113" s="63">
        <v>1</v>
      </c>
      <c r="Z113" s="63">
        <v>160</v>
      </c>
      <c r="AA113" s="57">
        <f t="shared" si="50"/>
        <v>160</v>
      </c>
      <c r="AB113" s="37" t="s">
        <v>346</v>
      </c>
      <c r="AC113" s="230">
        <v>0</v>
      </c>
      <c r="AD113" s="57"/>
      <c r="AE113" s="58">
        <f t="shared" si="33"/>
        <v>4160</v>
      </c>
      <c r="AF113" s="58">
        <f t="shared" si="28"/>
        <v>21949.599999999999</v>
      </c>
      <c r="AG113" s="65"/>
      <c r="AH113" s="65"/>
      <c r="AI113" s="170" t="str">
        <f t="shared" si="36"/>
        <v>612-PR</v>
      </c>
      <c r="AJ113" s="108"/>
      <c r="AK113" s="68"/>
      <c r="AL113" s="68"/>
      <c r="AM113" s="47"/>
    </row>
    <row r="114" spans="1:39" s="48" customFormat="1" ht="36" customHeight="1" x14ac:dyDescent="0.2">
      <c r="A114" s="52" t="s">
        <v>329</v>
      </c>
      <c r="B114" s="394" t="s">
        <v>988</v>
      </c>
      <c r="C114" s="395" t="s">
        <v>39</v>
      </c>
      <c r="D114" s="395" t="s">
        <v>54</v>
      </c>
      <c r="E114" s="396" t="s">
        <v>318</v>
      </c>
      <c r="F114" s="396" t="s">
        <v>127</v>
      </c>
      <c r="G114" s="396" t="s">
        <v>197</v>
      </c>
      <c r="H114" s="399">
        <v>45</v>
      </c>
      <c r="I114" s="394" t="s">
        <v>251</v>
      </c>
      <c r="J114" s="400">
        <v>585</v>
      </c>
      <c r="K114" s="397">
        <v>0</v>
      </c>
      <c r="L114" s="397">
        <v>20</v>
      </c>
      <c r="M114" s="397">
        <v>20</v>
      </c>
      <c r="N114" s="97">
        <v>11700</v>
      </c>
      <c r="O114" s="398">
        <v>28</v>
      </c>
      <c r="P114" s="398">
        <v>80</v>
      </c>
      <c r="Q114" s="401">
        <v>0.4</v>
      </c>
      <c r="R114" s="402">
        <f t="shared" si="34"/>
        <v>896</v>
      </c>
      <c r="S114" s="396" t="s">
        <v>986</v>
      </c>
      <c r="T114" s="97">
        <v>300</v>
      </c>
      <c r="U114" s="97">
        <v>6000</v>
      </c>
      <c r="V114" s="403" t="s">
        <v>326</v>
      </c>
      <c r="W114" s="97">
        <f t="shared" si="31"/>
        <v>18596</v>
      </c>
      <c r="X114" s="97">
        <v>4000</v>
      </c>
      <c r="Y114" s="97">
        <v>1</v>
      </c>
      <c r="Z114" s="97">
        <v>709</v>
      </c>
      <c r="AA114" s="397">
        <f t="shared" si="50"/>
        <v>709</v>
      </c>
      <c r="AB114" s="399" t="s">
        <v>987</v>
      </c>
      <c r="AC114" s="404">
        <v>0</v>
      </c>
      <c r="AD114" s="58">
        <v>4160</v>
      </c>
      <c r="AE114" s="97">
        <f t="shared" si="33"/>
        <v>4709</v>
      </c>
      <c r="AF114" s="97">
        <f t="shared" si="28"/>
        <v>23305</v>
      </c>
      <c r="AG114" s="405"/>
      <c r="AH114" s="406" t="s">
        <v>38</v>
      </c>
      <c r="AI114" s="406" t="str">
        <f t="shared" si="36"/>
        <v>612-PR</v>
      </c>
      <c r="AJ114" s="407"/>
      <c r="AK114" s="407"/>
      <c r="AL114" s="408"/>
      <c r="AM114" s="408"/>
    </row>
    <row r="115" spans="1:39" s="48" customFormat="1" ht="36" customHeight="1" x14ac:dyDescent="0.2">
      <c r="A115" s="52" t="s">
        <v>329</v>
      </c>
      <c r="B115" s="53"/>
      <c r="C115" s="34" t="s">
        <v>39</v>
      </c>
      <c r="D115" s="34" t="s">
        <v>54</v>
      </c>
      <c r="E115" s="54" t="s">
        <v>220</v>
      </c>
      <c r="F115" s="54" t="s">
        <v>323</v>
      </c>
      <c r="G115" s="69" t="s">
        <v>324</v>
      </c>
      <c r="H115" s="35">
        <v>45</v>
      </c>
      <c r="I115" s="53" t="s">
        <v>57</v>
      </c>
      <c r="J115" s="93">
        <v>585</v>
      </c>
      <c r="K115" s="94">
        <v>0</v>
      </c>
      <c r="L115" s="94">
        <v>19</v>
      </c>
      <c r="M115" s="94">
        <f t="shared" si="29"/>
        <v>19</v>
      </c>
      <c r="N115" s="63">
        <f t="shared" si="30"/>
        <v>11115</v>
      </c>
      <c r="O115" s="95">
        <v>28</v>
      </c>
      <c r="P115" s="95">
        <v>14</v>
      </c>
      <c r="Q115" s="131">
        <v>0.4</v>
      </c>
      <c r="R115" s="131">
        <f t="shared" si="34"/>
        <v>156.80000000000001</v>
      </c>
      <c r="S115" s="222" t="s">
        <v>347</v>
      </c>
      <c r="T115" s="95">
        <v>300</v>
      </c>
      <c r="U115" s="63">
        <f t="shared" si="35"/>
        <v>5700</v>
      </c>
      <c r="V115" s="36" t="s">
        <v>326</v>
      </c>
      <c r="W115" s="63">
        <f t="shared" si="31"/>
        <v>16971.8</v>
      </c>
      <c r="X115" s="95">
        <f t="shared" si="32"/>
        <v>3800</v>
      </c>
      <c r="Y115" s="95">
        <v>1</v>
      </c>
      <c r="Z115" s="63">
        <v>160</v>
      </c>
      <c r="AA115" s="57">
        <f t="shared" si="50"/>
        <v>160</v>
      </c>
      <c r="AB115" s="110" t="s">
        <v>348</v>
      </c>
      <c r="AC115" s="229">
        <v>0</v>
      </c>
      <c r="AD115" s="64"/>
      <c r="AE115" s="58">
        <f t="shared" si="33"/>
        <v>3960</v>
      </c>
      <c r="AF115" s="58">
        <f t="shared" si="28"/>
        <v>20931.8</v>
      </c>
      <c r="AG115" s="65"/>
      <c r="AH115" s="65"/>
      <c r="AI115" s="170" t="str">
        <f t="shared" si="36"/>
        <v>612-PR</v>
      </c>
      <c r="AJ115" s="108"/>
      <c r="AK115" s="68"/>
      <c r="AL115" s="68"/>
      <c r="AM115" s="47" t="s">
        <v>349</v>
      </c>
    </row>
    <row r="116" spans="1:39" s="48" customFormat="1" ht="42" customHeight="1" x14ac:dyDescent="0.2">
      <c r="A116" s="52" t="s">
        <v>329</v>
      </c>
      <c r="B116" s="53"/>
      <c r="C116" s="34" t="s">
        <v>39</v>
      </c>
      <c r="D116" s="34" t="s">
        <v>63</v>
      </c>
      <c r="E116" s="54" t="s">
        <v>237</v>
      </c>
      <c r="F116" s="54" t="s">
        <v>350</v>
      </c>
      <c r="G116" s="69" t="s">
        <v>324</v>
      </c>
      <c r="H116" s="35">
        <v>45</v>
      </c>
      <c r="I116" s="53" t="s">
        <v>351</v>
      </c>
      <c r="J116" s="93">
        <v>765</v>
      </c>
      <c r="K116" s="94">
        <v>0</v>
      </c>
      <c r="L116" s="94">
        <v>17</v>
      </c>
      <c r="M116" s="94">
        <f t="shared" si="29"/>
        <v>17</v>
      </c>
      <c r="N116" s="63">
        <f t="shared" si="30"/>
        <v>13005</v>
      </c>
      <c r="O116" s="95">
        <v>14</v>
      </c>
      <c r="P116" s="95">
        <v>10</v>
      </c>
      <c r="Q116" s="131">
        <v>0.4</v>
      </c>
      <c r="R116" s="96">
        <f t="shared" si="34"/>
        <v>56</v>
      </c>
      <c r="S116" s="69" t="s">
        <v>352</v>
      </c>
      <c r="T116" s="63">
        <v>300</v>
      </c>
      <c r="U116" s="63">
        <f t="shared" si="35"/>
        <v>5100</v>
      </c>
      <c r="V116" s="36" t="s">
        <v>326</v>
      </c>
      <c r="W116" s="63">
        <f t="shared" si="31"/>
        <v>18161</v>
      </c>
      <c r="X116" s="63">
        <f t="shared" si="32"/>
        <v>3400</v>
      </c>
      <c r="Y116" s="63">
        <v>14</v>
      </c>
      <c r="Z116" s="63">
        <v>160</v>
      </c>
      <c r="AA116" s="57">
        <f t="shared" si="50"/>
        <v>2240</v>
      </c>
      <c r="AB116" s="231" t="s">
        <v>353</v>
      </c>
      <c r="AC116" s="57">
        <v>0</v>
      </c>
      <c r="AD116" s="57"/>
      <c r="AE116" s="58">
        <f t="shared" si="33"/>
        <v>5640</v>
      </c>
      <c r="AF116" s="58">
        <f t="shared" si="28"/>
        <v>23801</v>
      </c>
      <c r="AG116" s="65"/>
      <c r="AH116" s="65"/>
      <c r="AI116" s="170" t="str">
        <f t="shared" si="36"/>
        <v>612-PR</v>
      </c>
      <c r="AJ116" s="108"/>
      <c r="AK116" s="68"/>
      <c r="AL116" s="68"/>
      <c r="AM116" s="47" t="s">
        <v>354</v>
      </c>
    </row>
    <row r="117" spans="1:39" s="48" customFormat="1" ht="40.5" customHeight="1" x14ac:dyDescent="0.2">
      <c r="A117" s="52" t="s">
        <v>329</v>
      </c>
      <c r="B117" s="53"/>
      <c r="C117" s="34" t="s">
        <v>39</v>
      </c>
      <c r="D117" s="34" t="s">
        <v>40</v>
      </c>
      <c r="E117" s="183" t="s">
        <v>41</v>
      </c>
      <c r="F117" s="54" t="s">
        <v>336</v>
      </c>
      <c r="G117" s="69" t="s">
        <v>324</v>
      </c>
      <c r="H117" s="35">
        <v>45</v>
      </c>
      <c r="I117" s="53" t="s">
        <v>44</v>
      </c>
      <c r="J117" s="93">
        <v>1200</v>
      </c>
      <c r="K117" s="94">
        <v>17</v>
      </c>
      <c r="L117" s="94">
        <v>0</v>
      </c>
      <c r="M117" s="94">
        <f t="shared" si="29"/>
        <v>17</v>
      </c>
      <c r="N117" s="63">
        <f t="shared" si="30"/>
        <v>20400</v>
      </c>
      <c r="O117" s="95">
        <v>0</v>
      </c>
      <c r="P117" s="95">
        <v>88</v>
      </c>
      <c r="Q117" s="131">
        <v>0.4</v>
      </c>
      <c r="R117" s="96">
        <f t="shared" si="34"/>
        <v>0</v>
      </c>
      <c r="S117" s="226"/>
      <c r="T117" s="63">
        <v>0</v>
      </c>
      <c r="U117" s="63">
        <f t="shared" si="35"/>
        <v>0</v>
      </c>
      <c r="V117" s="36" t="s">
        <v>45</v>
      </c>
      <c r="W117" s="63">
        <f t="shared" si="31"/>
        <v>20400</v>
      </c>
      <c r="X117" s="63">
        <f t="shared" si="32"/>
        <v>3400</v>
      </c>
      <c r="Y117" s="63">
        <v>9</v>
      </c>
      <c r="Z117" s="63">
        <v>330</v>
      </c>
      <c r="AA117" s="94">
        <f t="shared" si="50"/>
        <v>2970</v>
      </c>
      <c r="AB117" s="232" t="s">
        <v>355</v>
      </c>
      <c r="AC117" s="64">
        <v>0</v>
      </c>
      <c r="AD117" s="64"/>
      <c r="AE117" s="58">
        <f t="shared" si="33"/>
        <v>6370</v>
      </c>
      <c r="AF117" s="58">
        <f t="shared" si="28"/>
        <v>26770</v>
      </c>
      <c r="AG117" s="65"/>
      <c r="AH117" s="65"/>
      <c r="AI117" s="170" t="str">
        <f t="shared" si="36"/>
        <v>612-PR</v>
      </c>
      <c r="AJ117" s="109" t="s">
        <v>259</v>
      </c>
      <c r="AK117" s="68"/>
      <c r="AL117" s="68"/>
      <c r="AM117" s="47"/>
    </row>
    <row r="118" spans="1:39" s="48" customFormat="1" ht="38" customHeight="1" x14ac:dyDescent="0.2">
      <c r="A118" s="52" t="s">
        <v>329</v>
      </c>
      <c r="B118" s="53"/>
      <c r="C118" s="34" t="s">
        <v>39</v>
      </c>
      <c r="D118" s="34" t="s">
        <v>40</v>
      </c>
      <c r="E118" s="183" t="s">
        <v>41</v>
      </c>
      <c r="F118" s="54" t="s">
        <v>127</v>
      </c>
      <c r="G118" s="69" t="s">
        <v>197</v>
      </c>
      <c r="H118" s="35">
        <v>45</v>
      </c>
      <c r="I118" s="53" t="s">
        <v>44</v>
      </c>
      <c r="J118" s="93">
        <v>1200</v>
      </c>
      <c r="K118" s="94">
        <v>0</v>
      </c>
      <c r="L118" s="94">
        <v>17</v>
      </c>
      <c r="M118" s="94">
        <f t="shared" si="29"/>
        <v>17</v>
      </c>
      <c r="N118" s="63">
        <f t="shared" si="30"/>
        <v>20400</v>
      </c>
      <c r="O118" s="95">
        <v>0</v>
      </c>
      <c r="P118" s="95">
        <v>88</v>
      </c>
      <c r="Q118" s="131">
        <v>0.4</v>
      </c>
      <c r="R118" s="96">
        <f t="shared" si="34"/>
        <v>0</v>
      </c>
      <c r="S118" s="226"/>
      <c r="T118" s="63">
        <v>0</v>
      </c>
      <c r="U118" s="63">
        <f t="shared" si="35"/>
        <v>0</v>
      </c>
      <c r="V118" s="36" t="s">
        <v>45</v>
      </c>
      <c r="W118" s="63">
        <f t="shared" si="31"/>
        <v>20400</v>
      </c>
      <c r="X118" s="63">
        <f t="shared" si="32"/>
        <v>3400</v>
      </c>
      <c r="Y118" s="63">
        <v>9</v>
      </c>
      <c r="Z118" s="63">
        <v>330</v>
      </c>
      <c r="AA118" s="94">
        <f t="shared" si="50"/>
        <v>2970</v>
      </c>
      <c r="AB118" s="232" t="s">
        <v>356</v>
      </c>
      <c r="AC118" s="64">
        <v>0</v>
      </c>
      <c r="AD118" s="64"/>
      <c r="AE118" s="58">
        <f t="shared" si="33"/>
        <v>6370</v>
      </c>
      <c r="AF118" s="58">
        <f t="shared" si="28"/>
        <v>26770</v>
      </c>
      <c r="AG118" s="65"/>
      <c r="AH118" s="65"/>
      <c r="AI118" s="170" t="str">
        <f t="shared" si="36"/>
        <v>612-PR</v>
      </c>
      <c r="AJ118" s="109" t="s">
        <v>259</v>
      </c>
      <c r="AK118" s="68"/>
      <c r="AL118" s="68"/>
      <c r="AM118" s="47"/>
    </row>
    <row r="119" spans="1:39" s="48" customFormat="1" ht="35.25" customHeight="1" x14ac:dyDescent="0.2">
      <c r="A119" s="52" t="s">
        <v>329</v>
      </c>
      <c r="B119" s="53"/>
      <c r="C119" s="34" t="s">
        <v>39</v>
      </c>
      <c r="D119" s="34" t="s">
        <v>40</v>
      </c>
      <c r="E119" s="54" t="s">
        <v>249</v>
      </c>
      <c r="F119" s="54" t="s">
        <v>127</v>
      </c>
      <c r="G119" s="69" t="s">
        <v>324</v>
      </c>
      <c r="H119" s="35">
        <v>45</v>
      </c>
      <c r="I119" s="53" t="s">
        <v>44</v>
      </c>
      <c r="J119" s="93">
        <v>1200</v>
      </c>
      <c r="K119" s="94">
        <v>17</v>
      </c>
      <c r="L119" s="94">
        <v>0</v>
      </c>
      <c r="M119" s="94">
        <f t="shared" si="29"/>
        <v>17</v>
      </c>
      <c r="N119" s="63">
        <f t="shared" si="30"/>
        <v>20400</v>
      </c>
      <c r="O119" s="95">
        <v>0</v>
      </c>
      <c r="P119" s="95">
        <v>256</v>
      </c>
      <c r="Q119" s="131">
        <v>0.4</v>
      </c>
      <c r="R119" s="96">
        <f t="shared" si="34"/>
        <v>0</v>
      </c>
      <c r="S119" s="226"/>
      <c r="T119" s="63">
        <v>0</v>
      </c>
      <c r="U119" s="63">
        <f t="shared" si="35"/>
        <v>0</v>
      </c>
      <c r="V119" s="36" t="s">
        <v>45</v>
      </c>
      <c r="W119" s="63">
        <f t="shared" si="31"/>
        <v>20400</v>
      </c>
      <c r="X119" s="63">
        <f t="shared" si="32"/>
        <v>3400</v>
      </c>
      <c r="Y119" s="63">
        <v>11</v>
      </c>
      <c r="Z119" s="63">
        <v>215</v>
      </c>
      <c r="AA119" s="57">
        <f t="shared" si="50"/>
        <v>2365</v>
      </c>
      <c r="AB119" s="110" t="s">
        <v>357</v>
      </c>
      <c r="AC119" s="64">
        <v>0</v>
      </c>
      <c r="AD119" s="64"/>
      <c r="AE119" s="58">
        <f t="shared" si="33"/>
        <v>5765</v>
      </c>
      <c r="AF119" s="58">
        <f t="shared" si="28"/>
        <v>26165</v>
      </c>
      <c r="AG119" s="65"/>
      <c r="AH119" s="65"/>
      <c r="AI119" s="170" t="str">
        <f t="shared" si="36"/>
        <v>612-PR</v>
      </c>
      <c r="AJ119" s="109" t="s">
        <v>358</v>
      </c>
      <c r="AK119" s="68"/>
      <c r="AL119" s="68"/>
      <c r="AM119" s="47" t="s">
        <v>359</v>
      </c>
    </row>
    <row r="120" spans="1:39" s="48" customFormat="1" ht="41.25" customHeight="1" x14ac:dyDescent="0.2">
      <c r="A120" s="73" t="s">
        <v>360</v>
      </c>
      <c r="B120" s="121"/>
      <c r="C120" s="186" t="s">
        <v>39</v>
      </c>
      <c r="D120" s="186" t="s">
        <v>154</v>
      </c>
      <c r="E120" s="187" t="s">
        <v>361</v>
      </c>
      <c r="F120" s="187" t="s">
        <v>298</v>
      </c>
      <c r="G120" s="74" t="s">
        <v>362</v>
      </c>
      <c r="H120" s="124">
        <v>60</v>
      </c>
      <c r="I120" s="121" t="s">
        <v>57</v>
      </c>
      <c r="J120" s="77">
        <v>585</v>
      </c>
      <c r="K120" s="78">
        <v>0</v>
      </c>
      <c r="L120" s="78">
        <v>0</v>
      </c>
      <c r="M120" s="78">
        <f t="shared" si="29"/>
        <v>0</v>
      </c>
      <c r="N120" s="79">
        <f t="shared" si="30"/>
        <v>0</v>
      </c>
      <c r="O120" s="80">
        <v>0</v>
      </c>
      <c r="P120" s="80">
        <v>148</v>
      </c>
      <c r="Q120" s="127">
        <v>0.4</v>
      </c>
      <c r="R120" s="81">
        <f t="shared" si="34"/>
        <v>0</v>
      </c>
      <c r="S120" s="69" t="s">
        <v>363</v>
      </c>
      <c r="T120" s="80">
        <v>0</v>
      </c>
      <c r="U120" s="79">
        <v>0</v>
      </c>
      <c r="V120" s="386" t="s">
        <v>364</v>
      </c>
      <c r="W120" s="79">
        <f t="shared" si="31"/>
        <v>0</v>
      </c>
      <c r="X120" s="79">
        <f t="shared" si="32"/>
        <v>0</v>
      </c>
      <c r="Y120" s="79">
        <v>0</v>
      </c>
      <c r="Z120" s="79">
        <v>509</v>
      </c>
      <c r="AA120" s="191">
        <f t="shared" si="50"/>
        <v>0</v>
      </c>
      <c r="AB120" s="233" t="s">
        <v>365</v>
      </c>
      <c r="AC120" s="198">
        <v>0</v>
      </c>
      <c r="AD120" s="64"/>
      <c r="AE120" s="192">
        <f t="shared" si="33"/>
        <v>0</v>
      </c>
      <c r="AF120" s="192">
        <f t="shared" si="28"/>
        <v>0</v>
      </c>
      <c r="AG120" s="65">
        <f t="shared" ref="AG120" si="53">SUM(M120:M127)</f>
        <v>82</v>
      </c>
      <c r="AH120" s="65">
        <f t="shared" ref="AH120" si="54">SUM(AF120:AF127)</f>
        <v>71896.399999999994</v>
      </c>
      <c r="AI120" s="234" t="str">
        <f t="shared" si="36"/>
        <v>613-PR</v>
      </c>
      <c r="AJ120" s="235"/>
      <c r="AK120" s="236"/>
      <c r="AL120" s="236"/>
      <c r="AM120" s="237" t="s">
        <v>366</v>
      </c>
    </row>
    <row r="121" spans="1:39" s="48" customFormat="1" ht="46" customHeight="1" x14ac:dyDescent="0.2">
      <c r="A121" s="73" t="s">
        <v>360</v>
      </c>
      <c r="B121" s="121"/>
      <c r="C121" s="122" t="s">
        <v>39</v>
      </c>
      <c r="D121" s="122" t="s">
        <v>154</v>
      </c>
      <c r="E121" s="74" t="s">
        <v>305</v>
      </c>
      <c r="F121" s="74" t="s">
        <v>367</v>
      </c>
      <c r="G121" s="74" t="s">
        <v>362</v>
      </c>
      <c r="H121" s="124">
        <v>60</v>
      </c>
      <c r="I121" s="121" t="s">
        <v>57</v>
      </c>
      <c r="J121" s="77">
        <v>585</v>
      </c>
      <c r="K121" s="78">
        <v>0</v>
      </c>
      <c r="L121" s="78">
        <v>0</v>
      </c>
      <c r="M121" s="78">
        <f t="shared" si="29"/>
        <v>0</v>
      </c>
      <c r="N121" s="79">
        <f t="shared" si="30"/>
        <v>0</v>
      </c>
      <c r="O121" s="80">
        <v>0</v>
      </c>
      <c r="P121" s="80">
        <v>181</v>
      </c>
      <c r="Q121" s="127">
        <v>0.4</v>
      </c>
      <c r="R121" s="81">
        <f t="shared" si="34"/>
        <v>0</v>
      </c>
      <c r="S121" s="74" t="s">
        <v>368</v>
      </c>
      <c r="T121" s="80">
        <v>0</v>
      </c>
      <c r="U121" s="79">
        <v>0</v>
      </c>
      <c r="V121" s="386" t="s">
        <v>364</v>
      </c>
      <c r="W121" s="79">
        <f t="shared" si="31"/>
        <v>0</v>
      </c>
      <c r="X121" s="79">
        <f t="shared" si="32"/>
        <v>0</v>
      </c>
      <c r="Y121" s="79">
        <v>0</v>
      </c>
      <c r="Z121" s="79">
        <v>509</v>
      </c>
      <c r="AA121" s="78">
        <f t="shared" si="50"/>
        <v>0</v>
      </c>
      <c r="AB121" s="238" t="s">
        <v>369</v>
      </c>
      <c r="AC121" s="85">
        <v>0</v>
      </c>
      <c r="AD121" s="85"/>
      <c r="AE121" s="79">
        <f t="shared" si="33"/>
        <v>0</v>
      </c>
      <c r="AF121" s="79">
        <f t="shared" si="28"/>
        <v>0</v>
      </c>
      <c r="AG121" s="88" t="s">
        <v>38</v>
      </c>
      <c r="AH121" s="88" t="s">
        <v>38</v>
      </c>
      <c r="AI121" s="166" t="str">
        <f t="shared" si="36"/>
        <v>613-PR</v>
      </c>
      <c r="AJ121" s="109" t="s">
        <v>370</v>
      </c>
      <c r="AK121" s="68"/>
      <c r="AL121" s="68"/>
      <c r="AM121" s="138"/>
    </row>
    <row r="122" spans="1:39" s="48" customFormat="1" ht="37.5" customHeight="1" x14ac:dyDescent="0.2">
      <c r="A122" s="52" t="s">
        <v>360</v>
      </c>
      <c r="B122" s="53"/>
      <c r="C122" s="34" t="s">
        <v>39</v>
      </c>
      <c r="D122" s="34" t="s">
        <v>54</v>
      </c>
      <c r="E122" s="54" t="s">
        <v>371</v>
      </c>
      <c r="F122" s="54" t="s">
        <v>286</v>
      </c>
      <c r="G122" s="69" t="s">
        <v>362</v>
      </c>
      <c r="H122" s="35">
        <v>60</v>
      </c>
      <c r="I122" s="53" t="s">
        <v>57</v>
      </c>
      <c r="J122" s="93">
        <v>585</v>
      </c>
      <c r="K122" s="94">
        <v>22</v>
      </c>
      <c r="L122" s="94">
        <v>0</v>
      </c>
      <c r="M122" s="94">
        <f t="shared" si="29"/>
        <v>22</v>
      </c>
      <c r="N122" s="63">
        <f t="shared" si="30"/>
        <v>12870</v>
      </c>
      <c r="O122" s="95">
        <v>36</v>
      </c>
      <c r="P122" s="95">
        <v>22</v>
      </c>
      <c r="Q122" s="131">
        <v>0.4</v>
      </c>
      <c r="R122" s="96">
        <f t="shared" si="34"/>
        <v>316.8</v>
      </c>
      <c r="S122" s="69" t="s">
        <v>372</v>
      </c>
      <c r="T122" s="63">
        <v>0</v>
      </c>
      <c r="U122" s="63">
        <v>0</v>
      </c>
      <c r="V122" s="36" t="s">
        <v>373</v>
      </c>
      <c r="W122" s="63">
        <f t="shared" si="31"/>
        <v>13186.8</v>
      </c>
      <c r="X122" s="63">
        <f t="shared" si="32"/>
        <v>4400</v>
      </c>
      <c r="Y122" s="63">
        <v>6</v>
      </c>
      <c r="Z122" s="63">
        <v>160</v>
      </c>
      <c r="AA122" s="94">
        <f t="shared" si="50"/>
        <v>960</v>
      </c>
      <c r="AB122" s="239" t="s">
        <v>374</v>
      </c>
      <c r="AC122" s="86">
        <v>0</v>
      </c>
      <c r="AD122" s="86"/>
      <c r="AE122" s="63">
        <f t="shared" si="33"/>
        <v>5360</v>
      </c>
      <c r="AF122" s="63">
        <f t="shared" si="28"/>
        <v>18546.8</v>
      </c>
      <c r="AG122" s="88" t="s">
        <v>38</v>
      </c>
      <c r="AH122" s="88" t="s">
        <v>38</v>
      </c>
      <c r="AI122" s="166" t="str">
        <f t="shared" si="36"/>
        <v>613-PR</v>
      </c>
      <c r="AJ122" s="109"/>
      <c r="AK122" s="173"/>
      <c r="AL122" s="173"/>
      <c r="AM122" s="138"/>
    </row>
    <row r="123" spans="1:39" s="48" customFormat="1" ht="35.25" customHeight="1" x14ac:dyDescent="0.2">
      <c r="A123" s="52" t="s">
        <v>360</v>
      </c>
      <c r="B123" s="394" t="s">
        <v>985</v>
      </c>
      <c r="C123" s="395" t="s">
        <v>39</v>
      </c>
      <c r="D123" s="395" t="s">
        <v>54</v>
      </c>
      <c r="E123" s="396" t="s">
        <v>231</v>
      </c>
      <c r="F123" s="396" t="s">
        <v>286</v>
      </c>
      <c r="G123" s="69" t="s">
        <v>362</v>
      </c>
      <c r="H123" s="35">
        <v>60</v>
      </c>
      <c r="I123" s="53" t="s">
        <v>57</v>
      </c>
      <c r="J123" s="93">
        <v>585</v>
      </c>
      <c r="K123" s="94">
        <v>0</v>
      </c>
      <c r="L123" s="397">
        <v>0</v>
      </c>
      <c r="M123" s="94">
        <f t="shared" si="29"/>
        <v>0</v>
      </c>
      <c r="N123" s="63">
        <f t="shared" si="30"/>
        <v>0</v>
      </c>
      <c r="O123" s="398">
        <v>0</v>
      </c>
      <c r="P123" s="95">
        <v>8</v>
      </c>
      <c r="Q123" s="131">
        <v>0.4</v>
      </c>
      <c r="R123" s="96">
        <f t="shared" si="34"/>
        <v>0</v>
      </c>
      <c r="S123" s="69" t="s">
        <v>375</v>
      </c>
      <c r="T123" s="63">
        <v>0</v>
      </c>
      <c r="U123" s="63">
        <v>0</v>
      </c>
      <c r="V123" s="36" t="s">
        <v>373</v>
      </c>
      <c r="W123" s="63">
        <f t="shared" si="31"/>
        <v>0</v>
      </c>
      <c r="X123" s="63">
        <f t="shared" si="32"/>
        <v>0</v>
      </c>
      <c r="Y123" s="97">
        <v>0</v>
      </c>
      <c r="Z123" s="63">
        <v>160</v>
      </c>
      <c r="AA123" s="94">
        <f t="shared" si="50"/>
        <v>0</v>
      </c>
      <c r="AB123" s="99" t="s">
        <v>376</v>
      </c>
      <c r="AC123" s="86">
        <v>0</v>
      </c>
      <c r="AD123" s="86"/>
      <c r="AE123" s="63">
        <f t="shared" si="33"/>
        <v>0</v>
      </c>
      <c r="AF123" s="63">
        <f t="shared" si="28"/>
        <v>0</v>
      </c>
      <c r="AG123" s="88"/>
      <c r="AH123" s="88"/>
      <c r="AI123" s="166" t="str">
        <f t="shared" si="36"/>
        <v>613-PR</v>
      </c>
      <c r="AJ123" s="109"/>
      <c r="AK123" s="68"/>
      <c r="AL123" s="68"/>
      <c r="AM123" s="138"/>
    </row>
    <row r="124" spans="1:39" s="48" customFormat="1" ht="36.75" customHeight="1" x14ac:dyDescent="0.2">
      <c r="A124" s="73" t="s">
        <v>360</v>
      </c>
      <c r="B124" s="121"/>
      <c r="C124" s="122" t="s">
        <v>39</v>
      </c>
      <c r="D124" s="122" t="s">
        <v>54</v>
      </c>
      <c r="E124" s="74" t="s">
        <v>377</v>
      </c>
      <c r="F124" s="74" t="s">
        <v>286</v>
      </c>
      <c r="G124" s="74" t="s">
        <v>362</v>
      </c>
      <c r="H124" s="124">
        <v>60</v>
      </c>
      <c r="I124" s="121" t="s">
        <v>57</v>
      </c>
      <c r="J124" s="77">
        <v>585</v>
      </c>
      <c r="K124" s="78">
        <v>0</v>
      </c>
      <c r="L124" s="78">
        <v>0</v>
      </c>
      <c r="M124" s="78">
        <f t="shared" si="29"/>
        <v>0</v>
      </c>
      <c r="N124" s="79">
        <f t="shared" si="30"/>
        <v>0</v>
      </c>
      <c r="O124" s="80">
        <v>0</v>
      </c>
      <c r="P124" s="80">
        <v>0</v>
      </c>
      <c r="Q124" s="127">
        <v>0.4</v>
      </c>
      <c r="R124" s="81">
        <f t="shared" si="34"/>
        <v>0</v>
      </c>
      <c r="S124" s="69" t="s">
        <v>378</v>
      </c>
      <c r="T124" s="79">
        <v>0</v>
      </c>
      <c r="U124" s="79">
        <v>0</v>
      </c>
      <c r="V124" s="386" t="s">
        <v>45</v>
      </c>
      <c r="W124" s="79">
        <f t="shared" si="31"/>
        <v>0</v>
      </c>
      <c r="X124" s="79">
        <f t="shared" si="32"/>
        <v>0</v>
      </c>
      <c r="Y124" s="79">
        <v>0</v>
      </c>
      <c r="Z124" s="79">
        <v>385</v>
      </c>
      <c r="AA124" s="78">
        <f t="shared" si="50"/>
        <v>0</v>
      </c>
      <c r="AB124" s="84" t="s">
        <v>379</v>
      </c>
      <c r="AC124" s="85">
        <v>0</v>
      </c>
      <c r="AD124" s="86"/>
      <c r="AE124" s="79">
        <f t="shared" si="33"/>
        <v>0</v>
      </c>
      <c r="AF124" s="79">
        <f t="shared" si="28"/>
        <v>0</v>
      </c>
      <c r="AG124" s="179"/>
      <c r="AH124" s="179"/>
      <c r="AI124" s="180" t="str">
        <f t="shared" si="36"/>
        <v>613-PR</v>
      </c>
      <c r="AJ124" s="181"/>
      <c r="AK124" s="236"/>
      <c r="AL124" s="236"/>
      <c r="AM124" s="214" t="s">
        <v>380</v>
      </c>
    </row>
    <row r="125" spans="1:39" s="48" customFormat="1" ht="36.75" customHeight="1" x14ac:dyDescent="0.2">
      <c r="A125" s="52" t="s">
        <v>360</v>
      </c>
      <c r="B125" s="53"/>
      <c r="C125" s="33" t="s">
        <v>39</v>
      </c>
      <c r="D125" s="33" t="s">
        <v>54</v>
      </c>
      <c r="E125" s="69" t="s">
        <v>100</v>
      </c>
      <c r="F125" s="69" t="s">
        <v>381</v>
      </c>
      <c r="G125" s="69" t="s">
        <v>362</v>
      </c>
      <c r="H125" s="35">
        <v>60</v>
      </c>
      <c r="I125" s="53" t="s">
        <v>57</v>
      </c>
      <c r="J125" s="93">
        <v>585</v>
      </c>
      <c r="K125" s="94">
        <v>0</v>
      </c>
      <c r="L125" s="94">
        <v>17</v>
      </c>
      <c r="M125" s="94">
        <f t="shared" si="29"/>
        <v>17</v>
      </c>
      <c r="N125" s="63">
        <f t="shared" si="30"/>
        <v>9945</v>
      </c>
      <c r="O125" s="95">
        <v>36</v>
      </c>
      <c r="P125" s="95">
        <v>72</v>
      </c>
      <c r="Q125" s="131">
        <v>0.4</v>
      </c>
      <c r="R125" s="96">
        <f t="shared" si="34"/>
        <v>1036.8</v>
      </c>
      <c r="S125" s="69" t="s">
        <v>378</v>
      </c>
      <c r="T125" s="63">
        <v>0</v>
      </c>
      <c r="U125" s="63">
        <f t="shared" ref="U125:U133" si="55">(M125*T125)</f>
        <v>0</v>
      </c>
      <c r="V125" s="36" t="s">
        <v>45</v>
      </c>
      <c r="W125" s="63">
        <f t="shared" si="31"/>
        <v>10981.8</v>
      </c>
      <c r="X125" s="63">
        <f t="shared" si="32"/>
        <v>3400</v>
      </c>
      <c r="Y125" s="63">
        <v>6</v>
      </c>
      <c r="Z125" s="63">
        <v>260</v>
      </c>
      <c r="AA125" s="94">
        <f t="shared" si="50"/>
        <v>1560</v>
      </c>
      <c r="AB125" s="35" t="s">
        <v>379</v>
      </c>
      <c r="AC125" s="86">
        <v>0</v>
      </c>
      <c r="AD125" s="86"/>
      <c r="AE125" s="63">
        <f t="shared" si="33"/>
        <v>4960</v>
      </c>
      <c r="AF125" s="63">
        <f t="shared" si="28"/>
        <v>15941.8</v>
      </c>
      <c r="AG125" s="88"/>
      <c r="AH125" s="88"/>
      <c r="AI125" s="166" t="str">
        <f t="shared" si="36"/>
        <v>613-PR</v>
      </c>
      <c r="AJ125" s="109"/>
      <c r="AK125" s="68"/>
      <c r="AL125" s="68"/>
      <c r="AM125" s="138"/>
    </row>
    <row r="126" spans="1:39" s="48" customFormat="1" ht="36.75" customHeight="1" x14ac:dyDescent="0.2">
      <c r="A126" s="52" t="s">
        <v>360</v>
      </c>
      <c r="B126" s="53"/>
      <c r="C126" s="33" t="s">
        <v>39</v>
      </c>
      <c r="D126" s="33" t="s">
        <v>54</v>
      </c>
      <c r="E126" s="69" t="s">
        <v>227</v>
      </c>
      <c r="F126" s="69" t="s">
        <v>286</v>
      </c>
      <c r="G126" s="69" t="s">
        <v>382</v>
      </c>
      <c r="H126" s="35">
        <v>45</v>
      </c>
      <c r="I126" s="53" t="s">
        <v>57</v>
      </c>
      <c r="J126" s="93">
        <v>585</v>
      </c>
      <c r="K126" s="94">
        <v>0</v>
      </c>
      <c r="L126" s="94">
        <v>18</v>
      </c>
      <c r="M126" s="94">
        <f t="shared" si="29"/>
        <v>18</v>
      </c>
      <c r="N126" s="63">
        <f t="shared" si="30"/>
        <v>10530</v>
      </c>
      <c r="O126" s="95">
        <v>28</v>
      </c>
      <c r="P126" s="95">
        <v>31</v>
      </c>
      <c r="Q126" s="131">
        <v>0.4</v>
      </c>
      <c r="R126" s="96">
        <f t="shared" si="34"/>
        <v>347.2</v>
      </c>
      <c r="S126" s="69" t="s">
        <v>383</v>
      </c>
      <c r="T126" s="63">
        <v>0</v>
      </c>
      <c r="U126" s="63">
        <f t="shared" si="55"/>
        <v>0</v>
      </c>
      <c r="V126" s="36" t="s">
        <v>45</v>
      </c>
      <c r="W126" s="63">
        <f t="shared" si="31"/>
        <v>10877.2</v>
      </c>
      <c r="X126" s="63">
        <f t="shared" si="32"/>
        <v>3600</v>
      </c>
      <c r="Y126" s="63">
        <v>4</v>
      </c>
      <c r="Z126" s="63">
        <v>160</v>
      </c>
      <c r="AA126" s="94">
        <f t="shared" si="50"/>
        <v>640</v>
      </c>
      <c r="AB126" s="35" t="s">
        <v>384</v>
      </c>
      <c r="AC126" s="94">
        <v>0</v>
      </c>
      <c r="AD126" s="94"/>
      <c r="AE126" s="63">
        <f t="shared" si="33"/>
        <v>4240</v>
      </c>
      <c r="AF126" s="63">
        <f t="shared" si="28"/>
        <v>15117.2</v>
      </c>
      <c r="AG126" s="88"/>
      <c r="AH126" s="88"/>
      <c r="AI126" s="166" t="str">
        <f t="shared" si="36"/>
        <v>613-PR</v>
      </c>
      <c r="AJ126" s="109"/>
      <c r="AK126" s="68"/>
      <c r="AL126" s="68"/>
      <c r="AM126" s="138"/>
    </row>
    <row r="127" spans="1:39" s="48" customFormat="1" ht="37.5" customHeight="1" x14ac:dyDescent="0.2">
      <c r="A127" s="52" t="s">
        <v>360</v>
      </c>
      <c r="B127" s="53"/>
      <c r="C127" s="33" t="s">
        <v>39</v>
      </c>
      <c r="D127" s="33" t="s">
        <v>40</v>
      </c>
      <c r="E127" s="69" t="s">
        <v>260</v>
      </c>
      <c r="F127" s="69" t="s">
        <v>286</v>
      </c>
      <c r="G127" s="69" t="s">
        <v>382</v>
      </c>
      <c r="H127" s="35">
        <v>45</v>
      </c>
      <c r="I127" s="53" t="s">
        <v>57</v>
      </c>
      <c r="J127" s="93">
        <v>585</v>
      </c>
      <c r="K127" s="94">
        <v>0</v>
      </c>
      <c r="L127" s="94">
        <v>25</v>
      </c>
      <c r="M127" s="94">
        <f t="shared" si="29"/>
        <v>25</v>
      </c>
      <c r="N127" s="63">
        <f t="shared" si="30"/>
        <v>14625</v>
      </c>
      <c r="O127" s="95">
        <v>28</v>
      </c>
      <c r="P127" s="95">
        <v>88</v>
      </c>
      <c r="Q127" s="131">
        <v>0.4</v>
      </c>
      <c r="R127" s="96">
        <f t="shared" si="34"/>
        <v>985.60000000000014</v>
      </c>
      <c r="S127" s="69" t="s">
        <v>385</v>
      </c>
      <c r="T127" s="63">
        <v>0</v>
      </c>
      <c r="U127" s="63">
        <f t="shared" si="55"/>
        <v>0</v>
      </c>
      <c r="V127" s="36" t="s">
        <v>45</v>
      </c>
      <c r="W127" s="63">
        <f t="shared" si="31"/>
        <v>15610.6</v>
      </c>
      <c r="X127" s="63">
        <f t="shared" si="32"/>
        <v>5000</v>
      </c>
      <c r="Y127" s="63">
        <v>4</v>
      </c>
      <c r="Z127" s="63">
        <v>420</v>
      </c>
      <c r="AA127" s="94">
        <f t="shared" si="50"/>
        <v>1680</v>
      </c>
      <c r="AB127" s="99" t="s">
        <v>386</v>
      </c>
      <c r="AC127" s="86">
        <v>0</v>
      </c>
      <c r="AD127" s="86"/>
      <c r="AE127" s="63">
        <f t="shared" si="33"/>
        <v>6680</v>
      </c>
      <c r="AF127" s="63">
        <f t="shared" si="28"/>
        <v>22290.6</v>
      </c>
      <c r="AG127" s="88"/>
      <c r="AH127" s="88"/>
      <c r="AI127" s="166" t="str">
        <f t="shared" si="36"/>
        <v>613-PR</v>
      </c>
      <c r="AJ127" s="109"/>
      <c r="AK127" s="68"/>
      <c r="AL127" s="68"/>
      <c r="AM127" s="138" t="s">
        <v>387</v>
      </c>
    </row>
    <row r="128" spans="1:39" s="48" customFormat="1" ht="35.25" customHeight="1" x14ac:dyDescent="0.2">
      <c r="A128" s="52" t="s">
        <v>388</v>
      </c>
      <c r="B128" s="53"/>
      <c r="C128" s="33" t="s">
        <v>39</v>
      </c>
      <c r="D128" s="33" t="s">
        <v>54</v>
      </c>
      <c r="E128" s="69" t="s">
        <v>371</v>
      </c>
      <c r="F128" s="69" t="s">
        <v>56</v>
      </c>
      <c r="G128" s="69" t="s">
        <v>389</v>
      </c>
      <c r="H128" s="35">
        <v>45</v>
      </c>
      <c r="I128" s="53" t="s">
        <v>57</v>
      </c>
      <c r="J128" s="93">
        <v>585</v>
      </c>
      <c r="K128" s="94">
        <v>19</v>
      </c>
      <c r="L128" s="94">
        <v>0</v>
      </c>
      <c r="M128" s="94">
        <f t="shared" si="29"/>
        <v>19</v>
      </c>
      <c r="N128" s="63">
        <f t="shared" si="30"/>
        <v>11115</v>
      </c>
      <c r="O128" s="95">
        <v>28</v>
      </c>
      <c r="P128" s="95">
        <v>22</v>
      </c>
      <c r="Q128" s="131">
        <v>0.4</v>
      </c>
      <c r="R128" s="131">
        <f t="shared" si="34"/>
        <v>246.40000000000003</v>
      </c>
      <c r="S128" s="82" t="s">
        <v>390</v>
      </c>
      <c r="T128" s="95">
        <v>385</v>
      </c>
      <c r="U128" s="63">
        <f t="shared" si="55"/>
        <v>7315</v>
      </c>
      <c r="V128" s="36" t="s">
        <v>391</v>
      </c>
      <c r="W128" s="63">
        <f t="shared" si="31"/>
        <v>18676.400000000001</v>
      </c>
      <c r="X128" s="63">
        <f t="shared" si="32"/>
        <v>3800</v>
      </c>
      <c r="Y128" s="63">
        <v>1</v>
      </c>
      <c r="Z128" s="63">
        <v>160</v>
      </c>
      <c r="AA128" s="94">
        <f t="shared" si="50"/>
        <v>160</v>
      </c>
      <c r="AB128" s="99" t="s">
        <v>392</v>
      </c>
      <c r="AC128" s="86">
        <v>0</v>
      </c>
      <c r="AD128" s="86"/>
      <c r="AE128" s="63">
        <f t="shared" si="33"/>
        <v>3960</v>
      </c>
      <c r="AF128" s="63">
        <f t="shared" si="28"/>
        <v>22636.400000000001</v>
      </c>
      <c r="AG128" s="88">
        <f>SUM(M128:M137)</f>
        <v>170</v>
      </c>
      <c r="AH128" s="88">
        <f>SUM(AF128:AF137)</f>
        <v>243790.6</v>
      </c>
      <c r="AI128" s="166" t="str">
        <f t="shared" si="36"/>
        <v>615-PR</v>
      </c>
      <c r="AJ128" s="109"/>
      <c r="AK128" s="68"/>
      <c r="AL128" s="68"/>
      <c r="AM128" s="138"/>
    </row>
    <row r="129" spans="1:39" s="48" customFormat="1" ht="38.25" customHeight="1" x14ac:dyDescent="0.2">
      <c r="A129" s="52" t="s">
        <v>388</v>
      </c>
      <c r="B129" s="53"/>
      <c r="C129" s="33" t="s">
        <v>39</v>
      </c>
      <c r="D129" s="33" t="s">
        <v>54</v>
      </c>
      <c r="E129" s="69" t="s">
        <v>339</v>
      </c>
      <c r="F129" s="69" t="s">
        <v>210</v>
      </c>
      <c r="G129" s="69" t="s">
        <v>211</v>
      </c>
      <c r="H129" s="35">
        <v>45</v>
      </c>
      <c r="I129" s="53" t="s">
        <v>44</v>
      </c>
      <c r="J129" s="93">
        <v>1200</v>
      </c>
      <c r="K129" s="94">
        <v>17</v>
      </c>
      <c r="L129" s="94">
        <v>0</v>
      </c>
      <c r="M129" s="94">
        <f t="shared" si="29"/>
        <v>17</v>
      </c>
      <c r="N129" s="63">
        <f t="shared" si="30"/>
        <v>20400</v>
      </c>
      <c r="O129" s="95">
        <v>0</v>
      </c>
      <c r="P129" s="95">
        <v>0</v>
      </c>
      <c r="Q129" s="131">
        <v>0.4</v>
      </c>
      <c r="R129" s="131">
        <f t="shared" si="34"/>
        <v>0</v>
      </c>
      <c r="S129" s="82"/>
      <c r="T129" s="95">
        <v>0</v>
      </c>
      <c r="U129" s="63">
        <f t="shared" si="55"/>
        <v>0</v>
      </c>
      <c r="V129" s="36"/>
      <c r="W129" s="63">
        <f t="shared" si="31"/>
        <v>20400</v>
      </c>
      <c r="X129" s="63">
        <f t="shared" si="32"/>
        <v>3400</v>
      </c>
      <c r="Y129" s="63">
        <v>14</v>
      </c>
      <c r="Z129" s="63">
        <v>425</v>
      </c>
      <c r="AA129" s="94">
        <f t="shared" si="50"/>
        <v>5950</v>
      </c>
      <c r="AB129" s="240" t="s">
        <v>340</v>
      </c>
      <c r="AC129" s="86">
        <v>0</v>
      </c>
      <c r="AD129" s="86"/>
      <c r="AE129" s="63">
        <f t="shared" si="33"/>
        <v>9350</v>
      </c>
      <c r="AF129" s="63">
        <f t="shared" si="28"/>
        <v>29750</v>
      </c>
      <c r="AG129" s="88"/>
      <c r="AH129" s="88"/>
      <c r="AI129" s="166" t="str">
        <f t="shared" si="36"/>
        <v>615-PR</v>
      </c>
      <c r="AJ129" s="109"/>
      <c r="AK129" s="68"/>
      <c r="AL129" s="68"/>
      <c r="AM129" s="138"/>
    </row>
    <row r="130" spans="1:39" s="48" customFormat="1" ht="37" customHeight="1" x14ac:dyDescent="0.2">
      <c r="A130" s="52" t="s">
        <v>388</v>
      </c>
      <c r="B130" s="394" t="s">
        <v>982</v>
      </c>
      <c r="C130" s="395" t="s">
        <v>39</v>
      </c>
      <c r="D130" s="395" t="s">
        <v>54</v>
      </c>
      <c r="E130" s="396" t="s">
        <v>213</v>
      </c>
      <c r="F130" s="396" t="s">
        <v>148</v>
      </c>
      <c r="G130" s="396" t="s">
        <v>201</v>
      </c>
      <c r="H130" s="35">
        <v>45</v>
      </c>
      <c r="I130" s="53" t="s">
        <v>44</v>
      </c>
      <c r="J130" s="93">
        <v>1200</v>
      </c>
      <c r="K130" s="397">
        <v>17</v>
      </c>
      <c r="L130" s="397">
        <v>0</v>
      </c>
      <c r="M130" s="94">
        <f t="shared" si="29"/>
        <v>17</v>
      </c>
      <c r="N130" s="63">
        <f t="shared" si="30"/>
        <v>20400</v>
      </c>
      <c r="O130" s="95">
        <v>0</v>
      </c>
      <c r="P130" s="95">
        <v>0</v>
      </c>
      <c r="Q130" s="131">
        <v>0.4</v>
      </c>
      <c r="R130" s="131">
        <f t="shared" si="34"/>
        <v>0</v>
      </c>
      <c r="S130" s="82"/>
      <c r="T130" s="95">
        <v>0</v>
      </c>
      <c r="U130" s="63">
        <f t="shared" si="55"/>
        <v>0</v>
      </c>
      <c r="V130" s="36"/>
      <c r="W130" s="63">
        <f t="shared" si="31"/>
        <v>20400</v>
      </c>
      <c r="X130" s="63">
        <f t="shared" si="32"/>
        <v>3400</v>
      </c>
      <c r="Y130" s="63">
        <v>14</v>
      </c>
      <c r="Z130" s="63">
        <v>160</v>
      </c>
      <c r="AA130" s="94">
        <f t="shared" si="50"/>
        <v>2240</v>
      </c>
      <c r="AB130" s="99" t="s">
        <v>393</v>
      </c>
      <c r="AC130" s="86">
        <v>0</v>
      </c>
      <c r="AD130" s="86"/>
      <c r="AE130" s="63">
        <f t="shared" si="33"/>
        <v>5640</v>
      </c>
      <c r="AF130" s="63">
        <f t="shared" si="28"/>
        <v>26040</v>
      </c>
      <c r="AG130" s="88"/>
      <c r="AH130" s="88"/>
      <c r="AI130" s="166" t="str">
        <f t="shared" si="36"/>
        <v>615-PR</v>
      </c>
      <c r="AJ130" s="109"/>
      <c r="AK130" s="68"/>
      <c r="AL130" s="68"/>
      <c r="AM130" s="138"/>
    </row>
    <row r="131" spans="1:39" s="48" customFormat="1" ht="44" customHeight="1" x14ac:dyDescent="0.2">
      <c r="A131" s="52" t="s">
        <v>388</v>
      </c>
      <c r="B131" s="394" t="s">
        <v>984</v>
      </c>
      <c r="C131" s="395" t="s">
        <v>39</v>
      </c>
      <c r="D131" s="395" t="s">
        <v>54</v>
      </c>
      <c r="E131" s="396" t="s">
        <v>377</v>
      </c>
      <c r="F131" s="396" t="s">
        <v>65</v>
      </c>
      <c r="G131" s="396" t="s">
        <v>389</v>
      </c>
      <c r="H131" s="35">
        <v>45</v>
      </c>
      <c r="I131" s="394" t="s">
        <v>251</v>
      </c>
      <c r="J131" s="93">
        <v>585</v>
      </c>
      <c r="K131" s="94">
        <v>17</v>
      </c>
      <c r="L131" s="94">
        <v>0</v>
      </c>
      <c r="M131" s="94">
        <f t="shared" si="29"/>
        <v>17</v>
      </c>
      <c r="N131" s="63">
        <f t="shared" si="30"/>
        <v>9945</v>
      </c>
      <c r="O131" s="95">
        <v>28</v>
      </c>
      <c r="P131" s="95">
        <v>110</v>
      </c>
      <c r="Q131" s="131">
        <v>0.4</v>
      </c>
      <c r="R131" s="131">
        <f t="shared" si="34"/>
        <v>1232</v>
      </c>
      <c r="S131" s="82"/>
      <c r="T131" s="95">
        <v>385</v>
      </c>
      <c r="U131" s="63">
        <f t="shared" si="55"/>
        <v>6545</v>
      </c>
      <c r="V131" s="36"/>
      <c r="W131" s="63">
        <f t="shared" si="31"/>
        <v>17722</v>
      </c>
      <c r="X131" s="63">
        <f t="shared" si="32"/>
        <v>3400</v>
      </c>
      <c r="Y131" s="63">
        <v>1</v>
      </c>
      <c r="Z131" s="63">
        <v>385</v>
      </c>
      <c r="AA131" s="94">
        <f t="shared" si="50"/>
        <v>385</v>
      </c>
      <c r="AB131" s="99" t="s">
        <v>394</v>
      </c>
      <c r="AC131" s="86">
        <v>0</v>
      </c>
      <c r="AD131" s="86"/>
      <c r="AE131" s="63">
        <f t="shared" si="33"/>
        <v>3785</v>
      </c>
      <c r="AF131" s="63">
        <f t="shared" si="28"/>
        <v>21507</v>
      </c>
      <c r="AG131" s="88"/>
      <c r="AH131" s="88"/>
      <c r="AI131" s="166" t="str">
        <f t="shared" si="36"/>
        <v>615-PR</v>
      </c>
      <c r="AJ131" s="109"/>
      <c r="AK131" s="68"/>
      <c r="AL131" s="68"/>
      <c r="AM131" s="138" t="s">
        <v>395</v>
      </c>
    </row>
    <row r="132" spans="1:39" s="48" customFormat="1" ht="40" customHeight="1" x14ac:dyDescent="0.2">
      <c r="A132" s="52" t="s">
        <v>388</v>
      </c>
      <c r="B132" s="53"/>
      <c r="C132" s="33" t="s">
        <v>39</v>
      </c>
      <c r="D132" s="33" t="s">
        <v>54</v>
      </c>
      <c r="E132" s="69" t="s">
        <v>396</v>
      </c>
      <c r="F132" s="69" t="s">
        <v>148</v>
      </c>
      <c r="G132" s="69" t="s">
        <v>389</v>
      </c>
      <c r="H132" s="35">
        <v>45</v>
      </c>
      <c r="I132" s="53" t="s">
        <v>251</v>
      </c>
      <c r="J132" s="93">
        <v>585</v>
      </c>
      <c r="K132" s="94">
        <v>0</v>
      </c>
      <c r="L132" s="94">
        <v>17</v>
      </c>
      <c r="M132" s="94">
        <f t="shared" si="29"/>
        <v>17</v>
      </c>
      <c r="N132" s="63">
        <f t="shared" si="30"/>
        <v>9945</v>
      </c>
      <c r="O132" s="95">
        <v>14</v>
      </c>
      <c r="P132" s="95">
        <v>121</v>
      </c>
      <c r="Q132" s="131">
        <v>0.4</v>
      </c>
      <c r="R132" s="131">
        <f t="shared" si="34"/>
        <v>677.60000000000014</v>
      </c>
      <c r="S132" s="82"/>
      <c r="T132" s="95">
        <v>385</v>
      </c>
      <c r="U132" s="63">
        <f t="shared" si="55"/>
        <v>6545</v>
      </c>
      <c r="V132" s="36"/>
      <c r="W132" s="63">
        <f t="shared" si="31"/>
        <v>17167.599999999999</v>
      </c>
      <c r="X132" s="63">
        <f t="shared" si="32"/>
        <v>3400</v>
      </c>
      <c r="Y132" s="63">
        <v>1</v>
      </c>
      <c r="Z132" s="63">
        <v>681</v>
      </c>
      <c r="AA132" s="94">
        <f t="shared" si="50"/>
        <v>681</v>
      </c>
      <c r="AB132" s="99" t="s">
        <v>394</v>
      </c>
      <c r="AC132" s="86">
        <v>0</v>
      </c>
      <c r="AD132" s="86"/>
      <c r="AE132" s="63">
        <f t="shared" si="33"/>
        <v>4081</v>
      </c>
      <c r="AF132" s="63">
        <f t="shared" si="28"/>
        <v>21248.6</v>
      </c>
      <c r="AG132" s="88"/>
      <c r="AH132" s="88"/>
      <c r="AI132" s="166" t="str">
        <f t="shared" si="36"/>
        <v>615-PR</v>
      </c>
      <c r="AJ132" s="109"/>
      <c r="AK132" s="68"/>
      <c r="AL132" s="68"/>
      <c r="AM132" s="138" t="s">
        <v>397</v>
      </c>
    </row>
    <row r="133" spans="1:39" s="48" customFormat="1" ht="42" customHeight="1" x14ac:dyDescent="0.2">
      <c r="A133" s="52" t="s">
        <v>388</v>
      </c>
      <c r="B133" s="53"/>
      <c r="C133" s="33" t="s">
        <v>39</v>
      </c>
      <c r="D133" s="33" t="s">
        <v>54</v>
      </c>
      <c r="E133" s="69" t="s">
        <v>396</v>
      </c>
      <c r="F133" s="69" t="s">
        <v>148</v>
      </c>
      <c r="G133" s="69" t="s">
        <v>389</v>
      </c>
      <c r="H133" s="35">
        <v>45</v>
      </c>
      <c r="I133" s="53" t="s">
        <v>251</v>
      </c>
      <c r="J133" s="93">
        <v>585</v>
      </c>
      <c r="K133" s="94">
        <v>17</v>
      </c>
      <c r="L133" s="94">
        <v>0</v>
      </c>
      <c r="M133" s="94">
        <f t="shared" si="29"/>
        <v>17</v>
      </c>
      <c r="N133" s="63">
        <f t="shared" si="30"/>
        <v>9945</v>
      </c>
      <c r="O133" s="95">
        <v>14</v>
      </c>
      <c r="P133" s="95">
        <v>121</v>
      </c>
      <c r="Q133" s="131">
        <v>0.4</v>
      </c>
      <c r="R133" s="131">
        <f t="shared" si="34"/>
        <v>677.60000000000014</v>
      </c>
      <c r="S133" s="82"/>
      <c r="T133" s="95">
        <v>385</v>
      </c>
      <c r="U133" s="63">
        <f t="shared" si="55"/>
        <v>6545</v>
      </c>
      <c r="V133" s="36"/>
      <c r="W133" s="63">
        <f t="shared" si="31"/>
        <v>17167.599999999999</v>
      </c>
      <c r="X133" s="63">
        <f t="shared" si="32"/>
        <v>3400</v>
      </c>
      <c r="Y133" s="63">
        <v>1</v>
      </c>
      <c r="Z133" s="63">
        <v>681</v>
      </c>
      <c r="AA133" s="94">
        <f t="shared" si="50"/>
        <v>681</v>
      </c>
      <c r="AB133" s="99" t="s">
        <v>394</v>
      </c>
      <c r="AC133" s="86">
        <v>0</v>
      </c>
      <c r="AD133" s="86"/>
      <c r="AE133" s="63">
        <f t="shared" si="33"/>
        <v>4081</v>
      </c>
      <c r="AF133" s="63">
        <f t="shared" si="28"/>
        <v>21248.6</v>
      </c>
      <c r="AG133" s="88"/>
      <c r="AH133" s="88"/>
      <c r="AI133" s="166" t="str">
        <f t="shared" si="36"/>
        <v>615-PR</v>
      </c>
      <c r="AJ133" s="109"/>
      <c r="AK133" s="68"/>
      <c r="AL133" s="68"/>
      <c r="AM133" s="138" t="s">
        <v>398</v>
      </c>
    </row>
    <row r="134" spans="1:39" s="48" customFormat="1" ht="35.25" customHeight="1" x14ac:dyDescent="0.2">
      <c r="A134" s="52" t="s">
        <v>388</v>
      </c>
      <c r="B134" s="53"/>
      <c r="C134" s="33" t="s">
        <v>39</v>
      </c>
      <c r="D134" s="33" t="s">
        <v>54</v>
      </c>
      <c r="E134" s="69" t="s">
        <v>213</v>
      </c>
      <c r="F134" s="69" t="s">
        <v>399</v>
      </c>
      <c r="G134" s="69" t="s">
        <v>400</v>
      </c>
      <c r="H134" s="35">
        <v>45</v>
      </c>
      <c r="I134" s="53" t="s">
        <v>44</v>
      </c>
      <c r="J134" s="93">
        <v>1200</v>
      </c>
      <c r="K134" s="94">
        <v>0</v>
      </c>
      <c r="L134" s="94">
        <v>17</v>
      </c>
      <c r="M134" s="94">
        <f t="shared" si="29"/>
        <v>17</v>
      </c>
      <c r="N134" s="63">
        <f t="shared" si="30"/>
        <v>20400</v>
      </c>
      <c r="O134" s="95">
        <v>0</v>
      </c>
      <c r="P134" s="95">
        <v>0</v>
      </c>
      <c r="Q134" s="131">
        <v>0</v>
      </c>
      <c r="R134" s="96">
        <v>0</v>
      </c>
      <c r="S134" s="82" t="s">
        <v>45</v>
      </c>
      <c r="T134" s="63">
        <v>0</v>
      </c>
      <c r="U134" s="63">
        <v>0</v>
      </c>
      <c r="V134" s="36" t="s">
        <v>45</v>
      </c>
      <c r="W134" s="63">
        <f t="shared" si="31"/>
        <v>20400</v>
      </c>
      <c r="X134" s="63">
        <f t="shared" si="32"/>
        <v>3400</v>
      </c>
      <c r="Y134" s="63">
        <v>14</v>
      </c>
      <c r="Z134" s="63">
        <v>160</v>
      </c>
      <c r="AA134" s="94">
        <f t="shared" si="50"/>
        <v>2240</v>
      </c>
      <c r="AB134" s="99" t="s">
        <v>401</v>
      </c>
      <c r="AC134" s="86">
        <v>0</v>
      </c>
      <c r="AD134" s="86"/>
      <c r="AE134" s="63">
        <f t="shared" si="33"/>
        <v>5640</v>
      </c>
      <c r="AF134" s="36">
        <f t="shared" si="28"/>
        <v>26040</v>
      </c>
      <c r="AG134" s="88"/>
      <c r="AH134" s="88"/>
      <c r="AI134" s="166" t="str">
        <f t="shared" si="36"/>
        <v>615-PR</v>
      </c>
      <c r="AJ134" s="109"/>
      <c r="AK134" s="241"/>
      <c r="AL134" s="241"/>
      <c r="AM134" s="138"/>
    </row>
    <row r="135" spans="1:39" s="48" customFormat="1" ht="48.75" customHeight="1" x14ac:dyDescent="0.2">
      <c r="A135" s="52" t="s">
        <v>388</v>
      </c>
      <c r="B135" s="53"/>
      <c r="C135" s="33" t="s">
        <v>39</v>
      </c>
      <c r="D135" s="33" t="s">
        <v>54</v>
      </c>
      <c r="E135" s="69" t="s">
        <v>213</v>
      </c>
      <c r="F135" s="69" t="s">
        <v>148</v>
      </c>
      <c r="G135" s="69" t="s">
        <v>389</v>
      </c>
      <c r="H135" s="35">
        <v>45</v>
      </c>
      <c r="I135" s="53" t="s">
        <v>44</v>
      </c>
      <c r="J135" s="93">
        <v>1200</v>
      </c>
      <c r="K135" s="94">
        <v>17</v>
      </c>
      <c r="L135" s="94">
        <v>0</v>
      </c>
      <c r="M135" s="94">
        <f t="shared" si="29"/>
        <v>17</v>
      </c>
      <c r="N135" s="63">
        <f t="shared" si="30"/>
        <v>20400</v>
      </c>
      <c r="O135" s="95">
        <v>0</v>
      </c>
      <c r="P135" s="95">
        <v>0</v>
      </c>
      <c r="Q135" s="131">
        <v>0.4</v>
      </c>
      <c r="R135" s="131">
        <f t="shared" ref="R135:R164" si="56">SUM(P135*Q135*O135)</f>
        <v>0</v>
      </c>
      <c r="S135" s="82"/>
      <c r="T135" s="95">
        <v>0</v>
      </c>
      <c r="U135" s="63">
        <f t="shared" ref="U135:U164" si="57">(M135*T135)</f>
        <v>0</v>
      </c>
      <c r="V135" s="36"/>
      <c r="W135" s="63">
        <f t="shared" si="31"/>
        <v>20400</v>
      </c>
      <c r="X135" s="63">
        <f t="shared" si="32"/>
        <v>3400</v>
      </c>
      <c r="Y135" s="63">
        <v>14</v>
      </c>
      <c r="Z135" s="63">
        <v>160</v>
      </c>
      <c r="AA135" s="94">
        <f t="shared" si="50"/>
        <v>2240</v>
      </c>
      <c r="AB135" s="155" t="s">
        <v>402</v>
      </c>
      <c r="AC135" s="86">
        <v>0</v>
      </c>
      <c r="AD135" s="86"/>
      <c r="AE135" s="63">
        <f t="shared" si="33"/>
        <v>5640</v>
      </c>
      <c r="AF135" s="63">
        <f t="shared" si="28"/>
        <v>26040</v>
      </c>
      <c r="AG135" s="88"/>
      <c r="AH135" s="88"/>
      <c r="AI135" s="170" t="str">
        <f t="shared" si="36"/>
        <v>615-PR</v>
      </c>
      <c r="AJ135" s="108"/>
      <c r="AK135" s="68"/>
      <c r="AL135" s="68"/>
      <c r="AM135" s="47"/>
    </row>
    <row r="136" spans="1:39" s="48" customFormat="1" ht="49.5" customHeight="1" x14ac:dyDescent="0.2">
      <c r="A136" s="52" t="s">
        <v>388</v>
      </c>
      <c r="B136" s="53"/>
      <c r="C136" s="33" t="s">
        <v>39</v>
      </c>
      <c r="D136" s="33" t="s">
        <v>54</v>
      </c>
      <c r="E136" s="69" t="s">
        <v>213</v>
      </c>
      <c r="F136" s="69" t="s">
        <v>210</v>
      </c>
      <c r="G136" s="69" t="s">
        <v>211</v>
      </c>
      <c r="H136" s="35">
        <v>45</v>
      </c>
      <c r="I136" s="53" t="s">
        <v>44</v>
      </c>
      <c r="J136" s="93">
        <v>1200</v>
      </c>
      <c r="K136" s="94">
        <v>0</v>
      </c>
      <c r="L136" s="94">
        <v>17</v>
      </c>
      <c r="M136" s="94">
        <f t="shared" si="29"/>
        <v>17</v>
      </c>
      <c r="N136" s="63">
        <f t="shared" si="30"/>
        <v>20400</v>
      </c>
      <c r="O136" s="95">
        <v>0</v>
      </c>
      <c r="P136" s="95">
        <v>0</v>
      </c>
      <c r="Q136" s="131">
        <v>0.4</v>
      </c>
      <c r="R136" s="131">
        <f t="shared" si="56"/>
        <v>0</v>
      </c>
      <c r="S136" s="82"/>
      <c r="T136" s="95">
        <v>0</v>
      </c>
      <c r="U136" s="63">
        <f t="shared" si="57"/>
        <v>0</v>
      </c>
      <c r="V136" s="36"/>
      <c r="W136" s="63">
        <f t="shared" si="31"/>
        <v>20400</v>
      </c>
      <c r="X136" s="63">
        <f t="shared" si="32"/>
        <v>3400</v>
      </c>
      <c r="Y136" s="63">
        <v>14</v>
      </c>
      <c r="Z136" s="63">
        <v>160</v>
      </c>
      <c r="AA136" s="94">
        <f t="shared" si="50"/>
        <v>2240</v>
      </c>
      <c r="AB136" s="155" t="s">
        <v>403</v>
      </c>
      <c r="AC136" s="86">
        <v>0</v>
      </c>
      <c r="AD136" s="86"/>
      <c r="AE136" s="63">
        <f t="shared" si="33"/>
        <v>5640</v>
      </c>
      <c r="AF136" s="63">
        <f t="shared" si="28"/>
        <v>26040</v>
      </c>
      <c r="AG136" s="88"/>
      <c r="AH136" s="88"/>
      <c r="AI136" s="170" t="str">
        <f t="shared" si="36"/>
        <v>615-PR</v>
      </c>
      <c r="AJ136" s="108"/>
      <c r="AK136" s="68"/>
      <c r="AL136" s="68"/>
      <c r="AM136" s="47"/>
    </row>
    <row r="137" spans="1:39" s="48" customFormat="1" ht="42.75" customHeight="1" x14ac:dyDescent="0.2">
      <c r="A137" s="52" t="s">
        <v>388</v>
      </c>
      <c r="B137" s="53"/>
      <c r="C137" s="33" t="s">
        <v>39</v>
      </c>
      <c r="D137" s="33" t="s">
        <v>54</v>
      </c>
      <c r="E137" s="69" t="s">
        <v>213</v>
      </c>
      <c r="F137" s="69" t="s">
        <v>404</v>
      </c>
      <c r="G137" s="69" t="s">
        <v>405</v>
      </c>
      <c r="H137" s="35">
        <v>45</v>
      </c>
      <c r="I137" s="53" t="s">
        <v>44</v>
      </c>
      <c r="J137" s="93">
        <v>1200</v>
      </c>
      <c r="K137" s="94">
        <v>0</v>
      </c>
      <c r="L137" s="94">
        <v>15</v>
      </c>
      <c r="M137" s="94">
        <f t="shared" si="29"/>
        <v>15</v>
      </c>
      <c r="N137" s="63">
        <f t="shared" si="30"/>
        <v>18000</v>
      </c>
      <c r="O137" s="95">
        <v>0</v>
      </c>
      <c r="P137" s="95">
        <v>0</v>
      </c>
      <c r="Q137" s="131">
        <v>0.4</v>
      </c>
      <c r="R137" s="131">
        <f t="shared" si="56"/>
        <v>0</v>
      </c>
      <c r="S137" s="82"/>
      <c r="T137" s="95">
        <v>0</v>
      </c>
      <c r="U137" s="63">
        <f t="shared" si="57"/>
        <v>0</v>
      </c>
      <c r="V137" s="36"/>
      <c r="W137" s="63">
        <f t="shared" si="31"/>
        <v>18000</v>
      </c>
      <c r="X137" s="63">
        <f t="shared" si="32"/>
        <v>3000</v>
      </c>
      <c r="Y137" s="63">
        <v>14</v>
      </c>
      <c r="Z137" s="63">
        <v>160</v>
      </c>
      <c r="AA137" s="94">
        <f t="shared" si="50"/>
        <v>2240</v>
      </c>
      <c r="AB137" s="99" t="s">
        <v>406</v>
      </c>
      <c r="AC137" s="86">
        <v>0</v>
      </c>
      <c r="AD137" s="86"/>
      <c r="AE137" s="63">
        <f t="shared" si="33"/>
        <v>5240</v>
      </c>
      <c r="AF137" s="63">
        <f t="shared" si="28"/>
        <v>23240</v>
      </c>
      <c r="AG137" s="88"/>
      <c r="AH137" s="88"/>
      <c r="AI137" s="170" t="str">
        <f t="shared" si="36"/>
        <v>615-PR</v>
      </c>
      <c r="AJ137" s="108"/>
      <c r="AK137" s="68"/>
      <c r="AL137" s="68"/>
      <c r="AM137" s="47"/>
    </row>
    <row r="138" spans="1:39" s="48" customFormat="1" ht="41.25" customHeight="1" x14ac:dyDescent="0.2">
      <c r="A138" s="52" t="s">
        <v>407</v>
      </c>
      <c r="B138" s="53"/>
      <c r="C138" s="33" t="s">
        <v>39</v>
      </c>
      <c r="D138" s="33" t="s">
        <v>54</v>
      </c>
      <c r="E138" s="69" t="s">
        <v>213</v>
      </c>
      <c r="F138" s="69" t="s">
        <v>174</v>
      </c>
      <c r="G138" s="69" t="s">
        <v>175</v>
      </c>
      <c r="H138" s="35">
        <v>45</v>
      </c>
      <c r="I138" s="53" t="s">
        <v>44</v>
      </c>
      <c r="J138" s="93">
        <v>1200</v>
      </c>
      <c r="K138" s="94">
        <v>0</v>
      </c>
      <c r="L138" s="94">
        <v>17</v>
      </c>
      <c r="M138" s="94">
        <f t="shared" si="29"/>
        <v>17</v>
      </c>
      <c r="N138" s="63">
        <f t="shared" si="30"/>
        <v>20400</v>
      </c>
      <c r="O138" s="95">
        <v>0</v>
      </c>
      <c r="P138" s="95">
        <v>0</v>
      </c>
      <c r="Q138" s="131">
        <v>0.4</v>
      </c>
      <c r="R138" s="131">
        <f t="shared" si="56"/>
        <v>0</v>
      </c>
      <c r="S138" s="242" t="s">
        <v>45</v>
      </c>
      <c r="T138" s="95">
        <v>0</v>
      </c>
      <c r="U138" s="63">
        <f t="shared" si="57"/>
        <v>0</v>
      </c>
      <c r="V138" s="259" t="s">
        <v>45</v>
      </c>
      <c r="W138" s="63">
        <f t="shared" si="31"/>
        <v>20400</v>
      </c>
      <c r="X138" s="63">
        <f t="shared" si="32"/>
        <v>3400</v>
      </c>
      <c r="Y138" s="63">
        <v>14</v>
      </c>
      <c r="Z138" s="63">
        <v>330</v>
      </c>
      <c r="AA138" s="94">
        <f>SUM(Y138*Z138)</f>
        <v>4620</v>
      </c>
      <c r="AB138" s="92" t="s">
        <v>408</v>
      </c>
      <c r="AC138" s="86">
        <v>0</v>
      </c>
      <c r="AD138" s="86"/>
      <c r="AE138" s="63">
        <f t="shared" si="33"/>
        <v>8020</v>
      </c>
      <c r="AF138" s="36">
        <f t="shared" si="28"/>
        <v>28420</v>
      </c>
      <c r="AG138" s="88">
        <f>SUM(M138:M141)</f>
        <v>69</v>
      </c>
      <c r="AH138" s="88">
        <f>SUM(AF138:AF141)</f>
        <v>115520</v>
      </c>
      <c r="AI138" s="170" t="str">
        <f t="shared" si="36"/>
        <v>616-PR</v>
      </c>
      <c r="AJ138" s="108"/>
      <c r="AK138" s="71"/>
      <c r="AL138" s="71"/>
      <c r="AM138" s="47"/>
    </row>
    <row r="139" spans="1:39" s="72" customFormat="1" ht="60" customHeight="1" x14ac:dyDescent="0.2">
      <c r="A139" s="52" t="s">
        <v>407</v>
      </c>
      <c r="B139" s="53" t="s">
        <v>38</v>
      </c>
      <c r="C139" s="33" t="s">
        <v>39</v>
      </c>
      <c r="D139" s="33" t="s">
        <v>40</v>
      </c>
      <c r="E139" s="164" t="s">
        <v>41</v>
      </c>
      <c r="F139" s="69" t="s">
        <v>116</v>
      </c>
      <c r="G139" s="69" t="s">
        <v>409</v>
      </c>
      <c r="H139" s="35">
        <v>45</v>
      </c>
      <c r="I139" s="53" t="s">
        <v>44</v>
      </c>
      <c r="J139" s="93">
        <v>1200</v>
      </c>
      <c r="K139" s="94">
        <v>0</v>
      </c>
      <c r="L139" s="94">
        <v>17</v>
      </c>
      <c r="M139" s="94">
        <f t="shared" si="29"/>
        <v>17</v>
      </c>
      <c r="N139" s="63">
        <f t="shared" si="30"/>
        <v>20400</v>
      </c>
      <c r="O139" s="63">
        <v>0</v>
      </c>
      <c r="P139" s="63">
        <v>0</v>
      </c>
      <c r="Q139" s="96">
        <v>0.4</v>
      </c>
      <c r="R139" s="96">
        <f t="shared" si="56"/>
        <v>0</v>
      </c>
      <c r="S139" s="226"/>
      <c r="T139" s="63">
        <v>0</v>
      </c>
      <c r="U139" s="63">
        <f t="shared" si="57"/>
        <v>0</v>
      </c>
      <c r="V139" s="36"/>
      <c r="W139" s="63">
        <f t="shared" si="31"/>
        <v>20400</v>
      </c>
      <c r="X139" s="63">
        <f t="shared" si="32"/>
        <v>3400</v>
      </c>
      <c r="Y139" s="63">
        <v>9</v>
      </c>
      <c r="Z139" s="63">
        <v>330</v>
      </c>
      <c r="AA139" s="94">
        <f t="shared" ref="AA139:AA150" si="58">SUM(Z139*Y139)</f>
        <v>2970</v>
      </c>
      <c r="AB139" s="232" t="s">
        <v>410</v>
      </c>
      <c r="AC139" s="94">
        <v>0</v>
      </c>
      <c r="AD139" s="94"/>
      <c r="AE139" s="63">
        <f t="shared" si="33"/>
        <v>6370</v>
      </c>
      <c r="AF139" s="63">
        <f t="shared" si="28"/>
        <v>26770</v>
      </c>
      <c r="AG139" s="88" t="s">
        <v>38</v>
      </c>
      <c r="AH139" s="88" t="s">
        <v>38</v>
      </c>
      <c r="AI139" s="170" t="str">
        <f t="shared" si="36"/>
        <v>616-PR</v>
      </c>
      <c r="AJ139" s="109" t="s">
        <v>411</v>
      </c>
      <c r="AK139" s="68">
        <v>115520</v>
      </c>
      <c r="AL139" s="68">
        <v>115520</v>
      </c>
      <c r="AM139" s="47" t="s">
        <v>412</v>
      </c>
    </row>
    <row r="140" spans="1:39" s="72" customFormat="1" ht="39.75" customHeight="1" x14ac:dyDescent="0.2">
      <c r="A140" s="52" t="s">
        <v>407</v>
      </c>
      <c r="B140" s="53"/>
      <c r="C140" s="33" t="s">
        <v>39</v>
      </c>
      <c r="D140" s="33" t="s">
        <v>40</v>
      </c>
      <c r="E140" s="164" t="s">
        <v>41</v>
      </c>
      <c r="F140" s="164" t="s">
        <v>174</v>
      </c>
      <c r="G140" s="69" t="s">
        <v>175</v>
      </c>
      <c r="H140" s="35">
        <v>45</v>
      </c>
      <c r="I140" s="165" t="s">
        <v>44</v>
      </c>
      <c r="J140" s="93">
        <v>1200</v>
      </c>
      <c r="K140" s="94">
        <v>18</v>
      </c>
      <c r="L140" s="94">
        <v>0</v>
      </c>
      <c r="M140" s="94">
        <f t="shared" si="29"/>
        <v>18</v>
      </c>
      <c r="N140" s="63">
        <f t="shared" si="30"/>
        <v>21600</v>
      </c>
      <c r="O140" s="63">
        <v>0</v>
      </c>
      <c r="P140" s="63">
        <v>0</v>
      </c>
      <c r="Q140" s="96">
        <v>0.4</v>
      </c>
      <c r="R140" s="96">
        <f t="shared" si="56"/>
        <v>0</v>
      </c>
      <c r="S140" s="226" t="s">
        <v>413</v>
      </c>
      <c r="T140" s="63">
        <v>0</v>
      </c>
      <c r="U140" s="63">
        <f t="shared" si="57"/>
        <v>0</v>
      </c>
      <c r="V140" s="390"/>
      <c r="W140" s="63">
        <f t="shared" si="31"/>
        <v>21600</v>
      </c>
      <c r="X140" s="63">
        <f t="shared" si="32"/>
        <v>3600</v>
      </c>
      <c r="Y140" s="63">
        <v>11</v>
      </c>
      <c r="Z140" s="63">
        <v>330</v>
      </c>
      <c r="AA140" s="94">
        <f t="shared" si="58"/>
        <v>3630</v>
      </c>
      <c r="AB140" s="163" t="s">
        <v>414</v>
      </c>
      <c r="AC140" s="94">
        <v>0</v>
      </c>
      <c r="AD140" s="94"/>
      <c r="AE140" s="63">
        <f t="shared" si="33"/>
        <v>7230</v>
      </c>
      <c r="AF140" s="151">
        <f t="shared" si="28"/>
        <v>28830</v>
      </c>
      <c r="AG140" s="88"/>
      <c r="AH140" s="88"/>
      <c r="AI140" s="170" t="str">
        <f t="shared" si="36"/>
        <v>616-PR</v>
      </c>
      <c r="AJ140" s="109" t="s">
        <v>415</v>
      </c>
      <c r="AK140" s="68"/>
      <c r="AL140" s="68"/>
      <c r="AM140" s="47"/>
    </row>
    <row r="141" spans="1:39" s="243" customFormat="1" ht="63" customHeight="1" x14ac:dyDescent="0.2">
      <c r="A141" s="52" t="s">
        <v>407</v>
      </c>
      <c r="B141" s="394" t="s">
        <v>998</v>
      </c>
      <c r="C141" s="98" t="s">
        <v>39</v>
      </c>
      <c r="D141" s="395" t="s">
        <v>416</v>
      </c>
      <c r="E141" s="409" t="s">
        <v>417</v>
      </c>
      <c r="F141" s="409" t="s">
        <v>174</v>
      </c>
      <c r="G141" s="396" t="s">
        <v>175</v>
      </c>
      <c r="H141" s="35">
        <v>45</v>
      </c>
      <c r="I141" s="165" t="s">
        <v>44</v>
      </c>
      <c r="J141" s="93">
        <v>1200</v>
      </c>
      <c r="K141" s="94">
        <v>0</v>
      </c>
      <c r="L141" s="94">
        <v>17</v>
      </c>
      <c r="M141" s="94">
        <f t="shared" si="29"/>
        <v>17</v>
      </c>
      <c r="N141" s="63">
        <f t="shared" si="30"/>
        <v>20400</v>
      </c>
      <c r="O141" s="63">
        <v>0</v>
      </c>
      <c r="P141" s="63">
        <v>0</v>
      </c>
      <c r="Q141" s="96">
        <v>0.4</v>
      </c>
      <c r="R141" s="96">
        <f t="shared" si="56"/>
        <v>0</v>
      </c>
      <c r="S141" s="226"/>
      <c r="T141" s="63">
        <v>0</v>
      </c>
      <c r="U141" s="63">
        <f t="shared" si="57"/>
        <v>0</v>
      </c>
      <c r="V141" s="36"/>
      <c r="W141" s="63">
        <f t="shared" si="31"/>
        <v>20400</v>
      </c>
      <c r="X141" s="63">
        <f t="shared" si="32"/>
        <v>3400</v>
      </c>
      <c r="Y141" s="63">
        <v>14</v>
      </c>
      <c r="Z141" s="63">
        <v>550</v>
      </c>
      <c r="AA141" s="94">
        <f t="shared" si="58"/>
        <v>7700</v>
      </c>
      <c r="AB141" s="155" t="s">
        <v>418</v>
      </c>
      <c r="AC141" s="94">
        <v>0</v>
      </c>
      <c r="AD141" s="94"/>
      <c r="AE141" s="63">
        <f t="shared" si="33"/>
        <v>11100</v>
      </c>
      <c r="AF141" s="63">
        <f t="shared" si="28"/>
        <v>31500</v>
      </c>
      <c r="AG141" s="88"/>
      <c r="AH141" s="88"/>
      <c r="AI141" s="166" t="str">
        <f t="shared" si="36"/>
        <v>616-PR</v>
      </c>
      <c r="AJ141" s="159" t="s">
        <v>419</v>
      </c>
      <c r="AK141" s="135"/>
      <c r="AL141" s="135"/>
      <c r="AM141" s="163"/>
    </row>
    <row r="142" spans="1:39" s="243" customFormat="1" ht="36.75" customHeight="1" x14ac:dyDescent="0.2">
      <c r="A142" s="52" t="s">
        <v>420</v>
      </c>
      <c r="B142" s="53" t="s">
        <v>38</v>
      </c>
      <c r="C142" s="163" t="s">
        <v>39</v>
      </c>
      <c r="D142" s="163" t="s">
        <v>154</v>
      </c>
      <c r="E142" s="164" t="s">
        <v>421</v>
      </c>
      <c r="F142" s="164" t="s">
        <v>422</v>
      </c>
      <c r="G142" s="164" t="s">
        <v>204</v>
      </c>
      <c r="H142" s="35">
        <v>60</v>
      </c>
      <c r="I142" s="165" t="s">
        <v>57</v>
      </c>
      <c r="J142" s="93">
        <v>585</v>
      </c>
      <c r="K142" s="94">
        <v>0</v>
      </c>
      <c r="L142" s="94">
        <v>21</v>
      </c>
      <c r="M142" s="94">
        <f t="shared" si="29"/>
        <v>21</v>
      </c>
      <c r="N142" s="63">
        <f t="shared" si="30"/>
        <v>12285</v>
      </c>
      <c r="O142" s="63">
        <v>28</v>
      </c>
      <c r="P142" s="63">
        <v>138</v>
      </c>
      <c r="Q142" s="96">
        <v>0.4</v>
      </c>
      <c r="R142" s="96">
        <f t="shared" si="56"/>
        <v>1545.6000000000001</v>
      </c>
      <c r="S142" s="226"/>
      <c r="T142" s="63">
        <v>300</v>
      </c>
      <c r="U142" s="63">
        <f t="shared" si="57"/>
        <v>6300</v>
      </c>
      <c r="V142" s="36" t="s">
        <v>423</v>
      </c>
      <c r="W142" s="63">
        <f t="shared" si="31"/>
        <v>20130.599999999999</v>
      </c>
      <c r="X142" s="63">
        <f t="shared" si="32"/>
        <v>4200</v>
      </c>
      <c r="Y142" s="63">
        <v>1</v>
      </c>
      <c r="Z142" s="63">
        <v>625</v>
      </c>
      <c r="AA142" s="94">
        <f t="shared" si="58"/>
        <v>625</v>
      </c>
      <c r="AB142" s="155" t="s">
        <v>424</v>
      </c>
      <c r="AC142" s="94">
        <v>0</v>
      </c>
      <c r="AD142" s="94"/>
      <c r="AE142" s="63">
        <f t="shared" si="33"/>
        <v>4825</v>
      </c>
      <c r="AF142" s="63">
        <f t="shared" ref="AF142:AF193" si="59">AE142+W142</f>
        <v>24955.599999999999</v>
      </c>
      <c r="AG142" s="88">
        <f>SUM(M142:M146)</f>
        <v>77</v>
      </c>
      <c r="AH142" s="88">
        <f>SUM(AF142:AF146)</f>
        <v>96516</v>
      </c>
      <c r="AI142" s="166" t="s">
        <v>420</v>
      </c>
      <c r="AJ142" s="159"/>
      <c r="AK142" s="135">
        <v>91960</v>
      </c>
      <c r="AL142" s="135">
        <v>96516</v>
      </c>
      <c r="AM142" s="163" t="s">
        <v>425</v>
      </c>
    </row>
    <row r="143" spans="1:39" s="243" customFormat="1" ht="33.75" customHeight="1" x14ac:dyDescent="0.2">
      <c r="A143" s="52" t="s">
        <v>420</v>
      </c>
      <c r="B143" s="53"/>
      <c r="C143" s="163" t="s">
        <v>39</v>
      </c>
      <c r="D143" s="163" t="s">
        <v>154</v>
      </c>
      <c r="E143" s="164" t="s">
        <v>421</v>
      </c>
      <c r="F143" s="164" t="s">
        <v>422</v>
      </c>
      <c r="G143" s="164" t="s">
        <v>204</v>
      </c>
      <c r="H143" s="35">
        <v>60</v>
      </c>
      <c r="I143" s="165" t="s">
        <v>57</v>
      </c>
      <c r="J143" s="93">
        <v>585</v>
      </c>
      <c r="K143" s="94">
        <v>19</v>
      </c>
      <c r="L143" s="94">
        <v>0</v>
      </c>
      <c r="M143" s="94">
        <f t="shared" si="29"/>
        <v>19</v>
      </c>
      <c r="N143" s="63">
        <f t="shared" si="30"/>
        <v>11115</v>
      </c>
      <c r="O143" s="63">
        <v>28</v>
      </c>
      <c r="P143" s="63">
        <v>138</v>
      </c>
      <c r="Q143" s="96">
        <v>0.4</v>
      </c>
      <c r="R143" s="96">
        <f t="shared" si="56"/>
        <v>1545.6000000000001</v>
      </c>
      <c r="S143" s="69" t="s">
        <v>426</v>
      </c>
      <c r="T143" s="63">
        <v>300</v>
      </c>
      <c r="U143" s="63">
        <f t="shared" si="57"/>
        <v>5700</v>
      </c>
      <c r="V143" s="36" t="s">
        <v>423</v>
      </c>
      <c r="W143" s="63">
        <f t="shared" si="31"/>
        <v>18360.599999999999</v>
      </c>
      <c r="X143" s="63">
        <f t="shared" si="32"/>
        <v>3800</v>
      </c>
      <c r="Y143" s="63">
        <v>1</v>
      </c>
      <c r="Z143" s="63">
        <v>625</v>
      </c>
      <c r="AA143" s="94">
        <f t="shared" si="58"/>
        <v>625</v>
      </c>
      <c r="AB143" s="155" t="s">
        <v>424</v>
      </c>
      <c r="AC143" s="94">
        <v>0</v>
      </c>
      <c r="AD143" s="94"/>
      <c r="AE143" s="63">
        <f t="shared" si="33"/>
        <v>4425</v>
      </c>
      <c r="AF143" s="63">
        <f t="shared" si="59"/>
        <v>22785.599999999999</v>
      </c>
      <c r="AG143" s="88" t="s">
        <v>38</v>
      </c>
      <c r="AH143" s="88" t="s">
        <v>38</v>
      </c>
      <c r="AI143" s="166" t="s">
        <v>420</v>
      </c>
      <c r="AJ143" s="159"/>
      <c r="AK143" s="135"/>
      <c r="AL143" s="135"/>
      <c r="AM143" s="163"/>
    </row>
    <row r="144" spans="1:39" s="243" customFormat="1" ht="35.25" customHeight="1" x14ac:dyDescent="0.2">
      <c r="A144" s="73" t="s">
        <v>420</v>
      </c>
      <c r="C144" s="122" t="s">
        <v>39</v>
      </c>
      <c r="D144" s="122" t="s">
        <v>54</v>
      </c>
      <c r="E144" s="74" t="s">
        <v>396</v>
      </c>
      <c r="F144" s="74" t="s">
        <v>427</v>
      </c>
      <c r="G144" s="74" t="s">
        <v>204</v>
      </c>
      <c r="H144" s="124">
        <v>60</v>
      </c>
      <c r="I144" s="121" t="s">
        <v>251</v>
      </c>
      <c r="J144" s="77">
        <v>585</v>
      </c>
      <c r="K144" s="78">
        <v>0</v>
      </c>
      <c r="L144" s="78">
        <v>0</v>
      </c>
      <c r="M144" s="78">
        <f t="shared" si="29"/>
        <v>0</v>
      </c>
      <c r="N144" s="79">
        <f t="shared" si="30"/>
        <v>0</v>
      </c>
      <c r="O144" s="79">
        <v>0</v>
      </c>
      <c r="P144" s="79">
        <v>121</v>
      </c>
      <c r="Q144" s="81">
        <v>0.4</v>
      </c>
      <c r="R144" s="81">
        <f t="shared" si="56"/>
        <v>0</v>
      </c>
      <c r="S144" s="69" t="s">
        <v>428</v>
      </c>
      <c r="T144" s="79">
        <v>300</v>
      </c>
      <c r="U144" s="79">
        <f t="shared" si="57"/>
        <v>0</v>
      </c>
      <c r="V144" s="386" t="s">
        <v>423</v>
      </c>
      <c r="W144" s="79">
        <f t="shared" si="31"/>
        <v>0</v>
      </c>
      <c r="X144" s="79">
        <f t="shared" si="32"/>
        <v>0</v>
      </c>
      <c r="Y144" s="79">
        <v>0</v>
      </c>
      <c r="Z144" s="79">
        <v>600</v>
      </c>
      <c r="AA144" s="78">
        <f t="shared" si="58"/>
        <v>0</v>
      </c>
      <c r="AB144" s="84" t="s">
        <v>429</v>
      </c>
      <c r="AC144" s="78">
        <v>0</v>
      </c>
      <c r="AD144" s="94"/>
      <c r="AE144" s="79">
        <f t="shared" si="33"/>
        <v>0</v>
      </c>
      <c r="AF144" s="79">
        <f t="shared" si="59"/>
        <v>0</v>
      </c>
      <c r="AG144" s="88" t="s">
        <v>38</v>
      </c>
      <c r="AH144" s="88" t="s">
        <v>38</v>
      </c>
      <c r="AI144" s="166" t="str">
        <f>A144</f>
        <v>617-PR</v>
      </c>
      <c r="AJ144" s="159"/>
      <c r="AK144" s="135"/>
      <c r="AL144" s="135"/>
      <c r="AM144" s="163" t="s">
        <v>430</v>
      </c>
    </row>
    <row r="145" spans="1:39" s="243" customFormat="1" ht="30" customHeight="1" x14ac:dyDescent="0.2">
      <c r="A145" s="52" t="s">
        <v>420</v>
      </c>
      <c r="B145" s="121" t="s">
        <v>38</v>
      </c>
      <c r="C145" s="163" t="s">
        <v>39</v>
      </c>
      <c r="D145" s="163" t="s">
        <v>63</v>
      </c>
      <c r="E145" s="164" t="s">
        <v>237</v>
      </c>
      <c r="F145" s="164" t="s">
        <v>203</v>
      </c>
      <c r="G145" s="164" t="s">
        <v>204</v>
      </c>
      <c r="H145" s="35">
        <v>60</v>
      </c>
      <c r="I145" s="165" t="s">
        <v>251</v>
      </c>
      <c r="J145" s="93">
        <v>585</v>
      </c>
      <c r="K145" s="94">
        <v>0</v>
      </c>
      <c r="L145" s="94">
        <v>17</v>
      </c>
      <c r="M145" s="94">
        <f t="shared" ref="M145:M166" si="60">K145+L145</f>
        <v>17</v>
      </c>
      <c r="N145" s="63">
        <f t="shared" ref="N145:N164" si="61">(J145*M145)</f>
        <v>9945</v>
      </c>
      <c r="O145" s="63">
        <v>28</v>
      </c>
      <c r="P145" s="63">
        <v>14</v>
      </c>
      <c r="Q145" s="96">
        <v>0.4</v>
      </c>
      <c r="R145" s="96">
        <f t="shared" si="56"/>
        <v>156.80000000000001</v>
      </c>
      <c r="S145" s="226" t="s">
        <v>431</v>
      </c>
      <c r="T145" s="63">
        <v>300</v>
      </c>
      <c r="U145" s="63">
        <f t="shared" si="57"/>
        <v>5100</v>
      </c>
      <c r="V145" s="36" t="s">
        <v>423</v>
      </c>
      <c r="W145" s="63">
        <f t="shared" ref="W145:W166" si="62">N145+R145+U145</f>
        <v>15201.8</v>
      </c>
      <c r="X145" s="63">
        <f t="shared" ref="X145:X164" si="63">M145*200</f>
        <v>3400</v>
      </c>
      <c r="Y145" s="63">
        <v>1</v>
      </c>
      <c r="Z145" s="63">
        <v>325</v>
      </c>
      <c r="AA145" s="94">
        <f t="shared" si="58"/>
        <v>325</v>
      </c>
      <c r="AB145" s="99" t="s">
        <v>432</v>
      </c>
      <c r="AC145" s="94">
        <v>0</v>
      </c>
      <c r="AD145" s="94"/>
      <c r="AE145" s="63">
        <f t="shared" ref="AE145:AE209" si="64">X145+AA145+AC145</f>
        <v>3725</v>
      </c>
      <c r="AF145" s="63">
        <f t="shared" si="59"/>
        <v>18926.8</v>
      </c>
      <c r="AG145" s="88"/>
      <c r="AH145" s="88"/>
      <c r="AI145" s="166" t="s">
        <v>420</v>
      </c>
      <c r="AJ145" s="159"/>
      <c r="AK145" s="135"/>
      <c r="AL145" s="135"/>
      <c r="AM145" s="163"/>
    </row>
    <row r="146" spans="1:39" s="48" customFormat="1" ht="51" customHeight="1" x14ac:dyDescent="0.2">
      <c r="A146" s="52" t="s">
        <v>420</v>
      </c>
      <c r="B146" s="53"/>
      <c r="C146" s="163" t="s">
        <v>39</v>
      </c>
      <c r="D146" s="163" t="s">
        <v>40</v>
      </c>
      <c r="E146" s="164" t="s">
        <v>41</v>
      </c>
      <c r="F146" s="164" t="s">
        <v>203</v>
      </c>
      <c r="G146" s="164" t="s">
        <v>204</v>
      </c>
      <c r="H146" s="35">
        <v>60</v>
      </c>
      <c r="I146" s="165" t="s">
        <v>44</v>
      </c>
      <c r="J146" s="93">
        <v>1200</v>
      </c>
      <c r="K146" s="94">
        <v>20</v>
      </c>
      <c r="L146" s="94">
        <v>0</v>
      </c>
      <c r="M146" s="94">
        <f t="shared" si="60"/>
        <v>20</v>
      </c>
      <c r="N146" s="63">
        <f t="shared" si="61"/>
        <v>24000</v>
      </c>
      <c r="O146" s="63">
        <v>0</v>
      </c>
      <c r="P146" s="63">
        <v>0</v>
      </c>
      <c r="Q146" s="96">
        <v>0.4</v>
      </c>
      <c r="R146" s="96">
        <f t="shared" si="56"/>
        <v>0</v>
      </c>
      <c r="S146" s="226"/>
      <c r="T146" s="63">
        <v>0</v>
      </c>
      <c r="U146" s="63">
        <f t="shared" si="57"/>
        <v>0</v>
      </c>
      <c r="V146" s="36" t="s">
        <v>45</v>
      </c>
      <c r="W146" s="63">
        <f t="shared" si="62"/>
        <v>24000</v>
      </c>
      <c r="X146" s="63">
        <f t="shared" si="63"/>
        <v>4000</v>
      </c>
      <c r="Y146" s="63">
        <v>14</v>
      </c>
      <c r="Z146" s="63">
        <v>132</v>
      </c>
      <c r="AA146" s="94">
        <f t="shared" si="58"/>
        <v>1848</v>
      </c>
      <c r="AB146" s="232" t="s">
        <v>433</v>
      </c>
      <c r="AC146" s="94">
        <v>0</v>
      </c>
      <c r="AD146" s="94"/>
      <c r="AE146" s="63">
        <f t="shared" si="64"/>
        <v>5848</v>
      </c>
      <c r="AF146" s="63">
        <f t="shared" si="59"/>
        <v>29848</v>
      </c>
      <c r="AG146" s="88"/>
      <c r="AH146" s="88"/>
      <c r="AI146" s="166" t="s">
        <v>420</v>
      </c>
      <c r="AJ146" s="109" t="s">
        <v>259</v>
      </c>
      <c r="AK146" s="68"/>
      <c r="AL146" s="68"/>
      <c r="AM146" s="138"/>
    </row>
    <row r="147" spans="1:39" s="243" customFormat="1" ht="32.25" customHeight="1" x14ac:dyDescent="0.2">
      <c r="A147" s="168" t="s">
        <v>434</v>
      </c>
      <c r="B147" s="169"/>
      <c r="C147" s="163" t="s">
        <v>39</v>
      </c>
      <c r="D147" s="163" t="s">
        <v>154</v>
      </c>
      <c r="E147" s="164" t="s">
        <v>435</v>
      </c>
      <c r="F147" s="164" t="s">
        <v>436</v>
      </c>
      <c r="G147" s="164" t="s">
        <v>204</v>
      </c>
      <c r="H147" s="35">
        <v>60</v>
      </c>
      <c r="I147" s="165" t="s">
        <v>251</v>
      </c>
      <c r="J147" s="93">
        <v>585</v>
      </c>
      <c r="K147" s="94">
        <v>0</v>
      </c>
      <c r="L147" s="94">
        <v>19</v>
      </c>
      <c r="M147" s="94">
        <f t="shared" si="60"/>
        <v>19</v>
      </c>
      <c r="N147" s="63">
        <f t="shared" si="61"/>
        <v>11115</v>
      </c>
      <c r="O147" s="63">
        <v>29</v>
      </c>
      <c r="P147" s="63">
        <v>154</v>
      </c>
      <c r="Q147" s="96">
        <v>0.4</v>
      </c>
      <c r="R147" s="96">
        <f t="shared" si="56"/>
        <v>1786.4</v>
      </c>
      <c r="S147" s="226" t="s">
        <v>437</v>
      </c>
      <c r="T147" s="63">
        <v>300</v>
      </c>
      <c r="U147" s="63">
        <f t="shared" si="57"/>
        <v>5700</v>
      </c>
      <c r="V147" s="36" t="s">
        <v>423</v>
      </c>
      <c r="W147" s="63">
        <f t="shared" si="62"/>
        <v>18601.400000000001</v>
      </c>
      <c r="X147" s="63">
        <f t="shared" si="63"/>
        <v>3800</v>
      </c>
      <c r="Y147" s="63">
        <v>0</v>
      </c>
      <c r="Z147" s="63">
        <v>0</v>
      </c>
      <c r="AA147" s="94">
        <f t="shared" si="58"/>
        <v>0</v>
      </c>
      <c r="AB147" s="99" t="s">
        <v>438</v>
      </c>
      <c r="AC147" s="94">
        <v>0</v>
      </c>
      <c r="AD147" s="94"/>
      <c r="AE147" s="63">
        <f t="shared" si="64"/>
        <v>3800</v>
      </c>
      <c r="AF147" s="63">
        <f t="shared" si="59"/>
        <v>22401.4</v>
      </c>
      <c r="AG147" s="88">
        <f>SUM(M147:M148)</f>
        <v>36</v>
      </c>
      <c r="AH147" s="88">
        <f>SUM(AF147:AF148)</f>
        <v>41979.199999999997</v>
      </c>
      <c r="AI147" s="166" t="str">
        <f t="shared" ref="AI147:AI164" si="65">A147</f>
        <v>617-SH</v>
      </c>
      <c r="AJ147" s="201"/>
      <c r="AK147" s="244">
        <v>41979</v>
      </c>
      <c r="AL147" s="244">
        <v>41979</v>
      </c>
      <c r="AM147" s="163" t="s">
        <v>439</v>
      </c>
    </row>
    <row r="148" spans="1:39" s="243" customFormat="1" ht="30.75" customHeight="1" x14ac:dyDescent="0.2">
      <c r="A148" s="52" t="s">
        <v>434</v>
      </c>
      <c r="B148" s="53"/>
      <c r="C148" s="33" t="s">
        <v>39</v>
      </c>
      <c r="D148" s="33" t="s">
        <v>40</v>
      </c>
      <c r="E148" s="69" t="s">
        <v>249</v>
      </c>
      <c r="F148" s="69" t="s">
        <v>203</v>
      </c>
      <c r="G148" s="164" t="s">
        <v>204</v>
      </c>
      <c r="H148" s="35">
        <v>60</v>
      </c>
      <c r="I148" s="53" t="s">
        <v>251</v>
      </c>
      <c r="J148" s="93">
        <v>585</v>
      </c>
      <c r="K148" s="94">
        <v>0</v>
      </c>
      <c r="L148" s="94">
        <v>17</v>
      </c>
      <c r="M148" s="94">
        <f t="shared" si="60"/>
        <v>17</v>
      </c>
      <c r="N148" s="63">
        <f t="shared" si="61"/>
        <v>9945</v>
      </c>
      <c r="O148" s="63">
        <v>12</v>
      </c>
      <c r="P148" s="63">
        <v>236</v>
      </c>
      <c r="Q148" s="96">
        <v>0.4</v>
      </c>
      <c r="R148" s="96">
        <f t="shared" si="56"/>
        <v>1132.8000000000002</v>
      </c>
      <c r="S148" s="226" t="s">
        <v>440</v>
      </c>
      <c r="T148" s="63">
        <v>300</v>
      </c>
      <c r="U148" s="63">
        <f t="shared" si="57"/>
        <v>5100</v>
      </c>
      <c r="V148" s="36" t="s">
        <v>423</v>
      </c>
      <c r="W148" s="63">
        <f t="shared" si="62"/>
        <v>16177.8</v>
      </c>
      <c r="X148" s="63">
        <f t="shared" si="63"/>
        <v>3400</v>
      </c>
      <c r="Y148" s="63">
        <v>0</v>
      </c>
      <c r="Z148" s="63">
        <v>0</v>
      </c>
      <c r="AA148" s="94">
        <f t="shared" si="58"/>
        <v>0</v>
      </c>
      <c r="AB148" s="155" t="s">
        <v>438</v>
      </c>
      <c r="AC148" s="94">
        <v>0</v>
      </c>
      <c r="AD148" s="94"/>
      <c r="AE148" s="63">
        <f t="shared" si="64"/>
        <v>3400</v>
      </c>
      <c r="AF148" s="63">
        <f t="shared" si="59"/>
        <v>19577.8</v>
      </c>
      <c r="AG148" s="88"/>
      <c r="AH148" s="88"/>
      <c r="AI148" s="166" t="str">
        <f t="shared" si="65"/>
        <v>617-SH</v>
      </c>
      <c r="AJ148" s="159"/>
      <c r="AK148" s="135"/>
      <c r="AL148" s="135"/>
      <c r="AM148" s="163"/>
    </row>
    <row r="149" spans="1:39" s="243" customFormat="1" ht="31.5" customHeight="1" x14ac:dyDescent="0.2">
      <c r="A149" s="52" t="s">
        <v>441</v>
      </c>
      <c r="B149" s="245" t="s">
        <v>1066</v>
      </c>
      <c r="C149" s="33" t="s">
        <v>39</v>
      </c>
      <c r="D149" s="33" t="s">
        <v>40</v>
      </c>
      <c r="E149" s="69" t="s">
        <v>249</v>
      </c>
      <c r="F149" s="69" t="s">
        <v>443</v>
      </c>
      <c r="G149" s="69" t="s">
        <v>444</v>
      </c>
      <c r="H149" s="35">
        <v>45</v>
      </c>
      <c r="I149" s="53" t="s">
        <v>57</v>
      </c>
      <c r="J149" s="93">
        <v>585</v>
      </c>
      <c r="K149" s="94">
        <v>0</v>
      </c>
      <c r="L149" s="94">
        <v>20</v>
      </c>
      <c r="M149" s="94">
        <f t="shared" si="60"/>
        <v>20</v>
      </c>
      <c r="N149" s="63">
        <f t="shared" si="61"/>
        <v>11700</v>
      </c>
      <c r="O149" s="63">
        <v>28</v>
      </c>
      <c r="P149" s="63">
        <v>10</v>
      </c>
      <c r="Q149" s="96">
        <v>0.4</v>
      </c>
      <c r="R149" s="96">
        <f t="shared" si="56"/>
        <v>112</v>
      </c>
      <c r="S149" s="226" t="s">
        <v>445</v>
      </c>
      <c r="T149" s="63">
        <v>125</v>
      </c>
      <c r="U149" s="63">
        <f t="shared" si="57"/>
        <v>2500</v>
      </c>
      <c r="V149" s="36" t="s">
        <v>446</v>
      </c>
      <c r="W149" s="63">
        <f t="shared" si="62"/>
        <v>14312</v>
      </c>
      <c r="X149" s="63">
        <f t="shared" si="63"/>
        <v>4000</v>
      </c>
      <c r="Y149" s="63">
        <v>1</v>
      </c>
      <c r="Z149" s="63">
        <v>215</v>
      </c>
      <c r="AA149" s="94">
        <f t="shared" si="58"/>
        <v>215</v>
      </c>
      <c r="AB149" s="99" t="s">
        <v>447</v>
      </c>
      <c r="AC149" s="94">
        <v>0</v>
      </c>
      <c r="AD149" s="94"/>
      <c r="AE149" s="63">
        <f t="shared" si="64"/>
        <v>4215</v>
      </c>
      <c r="AF149" s="63">
        <f t="shared" si="59"/>
        <v>18527</v>
      </c>
      <c r="AG149" s="88">
        <f>SUM(M149:M150)</f>
        <v>44</v>
      </c>
      <c r="AH149" s="88">
        <f>SUM(AF149:AF150)</f>
        <v>40267</v>
      </c>
      <c r="AI149" s="166" t="str">
        <f t="shared" si="65"/>
        <v>618-PR</v>
      </c>
      <c r="AJ149" s="159"/>
      <c r="AK149" s="135">
        <v>43267</v>
      </c>
      <c r="AL149" s="135">
        <v>43267</v>
      </c>
      <c r="AM149" s="163" t="s">
        <v>448</v>
      </c>
    </row>
    <row r="150" spans="1:39" s="243" customFormat="1" ht="48" customHeight="1" x14ac:dyDescent="0.2">
      <c r="A150" s="52" t="s">
        <v>441</v>
      </c>
      <c r="B150" s="245" t="s">
        <v>1067</v>
      </c>
      <c r="C150" s="429" t="s">
        <v>39</v>
      </c>
      <c r="D150" s="429" t="s">
        <v>40</v>
      </c>
      <c r="E150" s="428" t="s">
        <v>449</v>
      </c>
      <c r="F150" s="428" t="s">
        <v>450</v>
      </c>
      <c r="G150" s="428" t="s">
        <v>444</v>
      </c>
      <c r="H150" s="35">
        <v>45</v>
      </c>
      <c r="I150" s="53" t="s">
        <v>57</v>
      </c>
      <c r="J150" s="93">
        <v>585</v>
      </c>
      <c r="K150" s="94">
        <v>0</v>
      </c>
      <c r="L150" s="94">
        <v>24</v>
      </c>
      <c r="M150" s="94">
        <f t="shared" si="60"/>
        <v>24</v>
      </c>
      <c r="N150" s="63">
        <f t="shared" si="61"/>
        <v>14040</v>
      </c>
      <c r="O150" s="63">
        <v>28</v>
      </c>
      <c r="P150" s="63">
        <v>200</v>
      </c>
      <c r="Q150" s="96">
        <v>0.4</v>
      </c>
      <c r="R150" s="96">
        <f t="shared" si="56"/>
        <v>2240</v>
      </c>
      <c r="S150" s="226"/>
      <c r="T150" s="63">
        <v>0</v>
      </c>
      <c r="U150" s="63">
        <f t="shared" si="57"/>
        <v>0</v>
      </c>
      <c r="V150" s="36" t="s">
        <v>446</v>
      </c>
      <c r="W150" s="63">
        <f t="shared" si="62"/>
        <v>16280</v>
      </c>
      <c r="X150" s="63">
        <f t="shared" si="63"/>
        <v>4800</v>
      </c>
      <c r="Y150" s="63">
        <v>1</v>
      </c>
      <c r="Z150" s="63">
        <v>660</v>
      </c>
      <c r="AA150" s="94">
        <f t="shared" si="58"/>
        <v>660</v>
      </c>
      <c r="AB150" s="35" t="s">
        <v>451</v>
      </c>
      <c r="AC150" s="94">
        <v>0</v>
      </c>
      <c r="AD150" s="94"/>
      <c r="AE150" s="63">
        <f t="shared" si="64"/>
        <v>5460</v>
      </c>
      <c r="AF150" s="63">
        <f t="shared" si="59"/>
        <v>21740</v>
      </c>
      <c r="AG150" s="88"/>
      <c r="AH150" s="88"/>
      <c r="AI150" s="166" t="str">
        <f t="shared" si="65"/>
        <v>618-PR</v>
      </c>
      <c r="AJ150" s="159" t="s">
        <v>452</v>
      </c>
      <c r="AK150" s="135"/>
      <c r="AL150" s="135"/>
      <c r="AM150" s="41"/>
    </row>
    <row r="151" spans="1:39" s="243" customFormat="1" ht="37.5" customHeight="1" x14ac:dyDescent="0.2">
      <c r="A151" s="52" t="s">
        <v>453</v>
      </c>
      <c r="B151" s="394" t="s">
        <v>1041</v>
      </c>
      <c r="C151" s="395" t="s">
        <v>115</v>
      </c>
      <c r="D151" s="395" t="s">
        <v>154</v>
      </c>
      <c r="E151" s="396" t="s">
        <v>454</v>
      </c>
      <c r="F151" s="396" t="s">
        <v>455</v>
      </c>
      <c r="G151" s="396" t="s">
        <v>1042</v>
      </c>
      <c r="H151" s="35">
        <v>42</v>
      </c>
      <c r="I151" s="53" t="s">
        <v>57</v>
      </c>
      <c r="J151" s="93">
        <v>585</v>
      </c>
      <c r="K151" s="94">
        <v>0</v>
      </c>
      <c r="L151" s="94">
        <v>15</v>
      </c>
      <c r="M151" s="94">
        <f t="shared" si="60"/>
        <v>15</v>
      </c>
      <c r="N151" s="63">
        <f t="shared" si="61"/>
        <v>8775</v>
      </c>
      <c r="O151" s="63">
        <v>28</v>
      </c>
      <c r="P151" s="63">
        <v>16</v>
      </c>
      <c r="Q151" s="96">
        <v>0.4</v>
      </c>
      <c r="R151" s="96">
        <f t="shared" si="56"/>
        <v>179.20000000000002</v>
      </c>
      <c r="S151" s="82" t="s">
        <v>456</v>
      </c>
      <c r="T151" s="63">
        <v>0</v>
      </c>
      <c r="U151" s="63">
        <f t="shared" si="57"/>
        <v>0</v>
      </c>
      <c r="V151" s="36" t="s">
        <v>45</v>
      </c>
      <c r="W151" s="63">
        <f t="shared" si="62"/>
        <v>8954.2000000000007</v>
      </c>
      <c r="X151" s="63">
        <f t="shared" si="63"/>
        <v>3000</v>
      </c>
      <c r="Y151" s="63">
        <v>0</v>
      </c>
      <c r="Z151" s="63">
        <v>0</v>
      </c>
      <c r="AA151" s="94">
        <v>0</v>
      </c>
      <c r="AB151" s="99" t="s">
        <v>457</v>
      </c>
      <c r="AC151" s="94">
        <v>0</v>
      </c>
      <c r="AD151" s="94"/>
      <c r="AE151" s="63">
        <f t="shared" si="64"/>
        <v>3000</v>
      </c>
      <c r="AF151" s="63">
        <f t="shared" si="59"/>
        <v>11954.2</v>
      </c>
      <c r="AG151" s="88">
        <f>SUM(M151+M152)</f>
        <v>33</v>
      </c>
      <c r="AH151" s="88">
        <f>SUM(AF151:AF152)</f>
        <v>26509.800000000003</v>
      </c>
      <c r="AI151" s="66" t="str">
        <f t="shared" si="65"/>
        <v>626-SH</v>
      </c>
      <c r="AJ151" s="108"/>
      <c r="AK151" s="46">
        <v>26509</v>
      </c>
      <c r="AL151" s="46"/>
      <c r="AM151" s="41"/>
    </row>
    <row r="152" spans="1:39" s="243" customFormat="1" ht="37.5" customHeight="1" x14ac:dyDescent="0.2">
      <c r="A152" s="52" t="s">
        <v>453</v>
      </c>
      <c r="B152" s="53"/>
      <c r="C152" s="33" t="s">
        <v>115</v>
      </c>
      <c r="D152" s="33" t="s">
        <v>154</v>
      </c>
      <c r="E152" s="69" t="s">
        <v>458</v>
      </c>
      <c r="F152" s="69" t="s">
        <v>459</v>
      </c>
      <c r="G152" s="69" t="s">
        <v>139</v>
      </c>
      <c r="H152" s="35">
        <v>42</v>
      </c>
      <c r="I152" s="53" t="s">
        <v>57</v>
      </c>
      <c r="J152" s="93">
        <v>585</v>
      </c>
      <c r="K152" s="94">
        <v>0</v>
      </c>
      <c r="L152" s="94">
        <v>18</v>
      </c>
      <c r="M152" s="94">
        <f t="shared" si="60"/>
        <v>18</v>
      </c>
      <c r="N152" s="63">
        <f t="shared" si="61"/>
        <v>10530</v>
      </c>
      <c r="O152" s="63">
        <v>28</v>
      </c>
      <c r="P152" s="63">
        <v>38</v>
      </c>
      <c r="Q152" s="96">
        <v>0.4</v>
      </c>
      <c r="R152" s="96">
        <f t="shared" si="56"/>
        <v>425.6</v>
      </c>
      <c r="S152" s="82" t="s">
        <v>460</v>
      </c>
      <c r="T152" s="63">
        <v>0</v>
      </c>
      <c r="U152" s="63">
        <f t="shared" si="57"/>
        <v>0</v>
      </c>
      <c r="V152" s="36" t="s">
        <v>45</v>
      </c>
      <c r="W152" s="63">
        <f t="shared" si="62"/>
        <v>10955.6</v>
      </c>
      <c r="X152" s="63">
        <f t="shared" si="63"/>
        <v>3600</v>
      </c>
      <c r="Y152" s="63">
        <v>0</v>
      </c>
      <c r="Z152" s="63">
        <v>0</v>
      </c>
      <c r="AA152" s="94">
        <f t="shared" ref="AA152:AA166" si="66">SUM(Z152*Y152)</f>
        <v>0</v>
      </c>
      <c r="AB152" s="99" t="s">
        <v>457</v>
      </c>
      <c r="AC152" s="94">
        <v>0</v>
      </c>
      <c r="AD152" s="94"/>
      <c r="AE152" s="63">
        <f t="shared" si="64"/>
        <v>3600</v>
      </c>
      <c r="AF152" s="63">
        <f t="shared" si="59"/>
        <v>14555.6</v>
      </c>
      <c r="AG152" s="88"/>
      <c r="AH152" s="88"/>
      <c r="AI152" s="66" t="str">
        <f t="shared" si="65"/>
        <v>626-SH</v>
      </c>
      <c r="AJ152" s="134"/>
      <c r="AK152" s="135"/>
      <c r="AL152" s="135"/>
      <c r="AM152" s="41"/>
    </row>
    <row r="153" spans="1:39" s="243" customFormat="1" ht="43.5" customHeight="1" x14ac:dyDescent="0.2">
      <c r="A153" s="52" t="s">
        <v>461</v>
      </c>
      <c r="B153" s="53" t="s">
        <v>38</v>
      </c>
      <c r="C153" s="33" t="s">
        <v>39</v>
      </c>
      <c r="D153" s="33" t="s">
        <v>54</v>
      </c>
      <c r="E153" s="69" t="s">
        <v>220</v>
      </c>
      <c r="F153" s="69" t="s">
        <v>404</v>
      </c>
      <c r="G153" s="69" t="s">
        <v>405</v>
      </c>
      <c r="H153" s="35">
        <v>45</v>
      </c>
      <c r="I153" s="53" t="s">
        <v>44</v>
      </c>
      <c r="J153" s="93">
        <v>1200</v>
      </c>
      <c r="K153" s="94">
        <v>0</v>
      </c>
      <c r="L153" s="94">
        <v>17</v>
      </c>
      <c r="M153" s="94">
        <f t="shared" si="60"/>
        <v>17</v>
      </c>
      <c r="N153" s="63">
        <f t="shared" si="61"/>
        <v>20400</v>
      </c>
      <c r="O153" s="63">
        <v>0</v>
      </c>
      <c r="P153" s="63">
        <v>0</v>
      </c>
      <c r="Q153" s="96">
        <v>0.4</v>
      </c>
      <c r="R153" s="96">
        <f t="shared" si="56"/>
        <v>0</v>
      </c>
      <c r="S153" s="226"/>
      <c r="T153" s="63">
        <v>0</v>
      </c>
      <c r="U153" s="63">
        <f t="shared" si="57"/>
        <v>0</v>
      </c>
      <c r="V153" s="36"/>
      <c r="W153" s="63">
        <f t="shared" si="62"/>
        <v>20400</v>
      </c>
      <c r="X153" s="63">
        <f t="shared" si="63"/>
        <v>3400</v>
      </c>
      <c r="Y153" s="63">
        <v>14</v>
      </c>
      <c r="Z153" s="63">
        <v>160</v>
      </c>
      <c r="AA153" s="94">
        <f t="shared" si="66"/>
        <v>2240</v>
      </c>
      <c r="AB153" s="99" t="s">
        <v>462</v>
      </c>
      <c r="AC153" s="94">
        <v>0</v>
      </c>
      <c r="AD153" s="94"/>
      <c r="AE153" s="63">
        <f t="shared" si="64"/>
        <v>5640</v>
      </c>
      <c r="AF153" s="63">
        <f t="shared" si="59"/>
        <v>26040</v>
      </c>
      <c r="AG153" s="88">
        <f>SUM(M153:M160)</f>
        <v>116</v>
      </c>
      <c r="AH153" s="88">
        <f>SUM(AF153:AF160)</f>
        <v>193322</v>
      </c>
      <c r="AI153" s="170" t="str">
        <f t="shared" si="65"/>
        <v>628-PR</v>
      </c>
      <c r="AJ153" s="134" t="s">
        <v>38</v>
      </c>
      <c r="AK153" s="135">
        <v>192706</v>
      </c>
      <c r="AL153" s="135">
        <v>193322</v>
      </c>
      <c r="AM153" s="41" t="s">
        <v>463</v>
      </c>
    </row>
    <row r="154" spans="1:39" s="243" customFormat="1" ht="45.75" customHeight="1" x14ac:dyDescent="0.2">
      <c r="A154" s="52" t="s">
        <v>461</v>
      </c>
      <c r="B154" s="53"/>
      <c r="C154" s="33" t="s">
        <v>39</v>
      </c>
      <c r="D154" s="33" t="s">
        <v>54</v>
      </c>
      <c r="E154" s="69" t="s">
        <v>220</v>
      </c>
      <c r="F154" s="69" t="s">
        <v>210</v>
      </c>
      <c r="G154" s="69" t="s">
        <v>211</v>
      </c>
      <c r="H154" s="35">
        <v>45</v>
      </c>
      <c r="I154" s="53" t="s">
        <v>44</v>
      </c>
      <c r="J154" s="93">
        <v>1200</v>
      </c>
      <c r="K154" s="94">
        <v>0</v>
      </c>
      <c r="L154" s="94">
        <v>17</v>
      </c>
      <c r="M154" s="94">
        <f t="shared" si="60"/>
        <v>17</v>
      </c>
      <c r="N154" s="63">
        <f t="shared" si="61"/>
        <v>20400</v>
      </c>
      <c r="O154" s="63">
        <v>0</v>
      </c>
      <c r="P154" s="63">
        <v>0</v>
      </c>
      <c r="Q154" s="96">
        <v>0.4</v>
      </c>
      <c r="R154" s="96">
        <f t="shared" si="56"/>
        <v>0</v>
      </c>
      <c r="S154" s="226"/>
      <c r="T154" s="63">
        <v>0</v>
      </c>
      <c r="U154" s="63">
        <f t="shared" si="57"/>
        <v>0</v>
      </c>
      <c r="V154" s="36"/>
      <c r="W154" s="63">
        <f t="shared" si="62"/>
        <v>20400</v>
      </c>
      <c r="X154" s="63">
        <f t="shared" si="63"/>
        <v>3400</v>
      </c>
      <c r="Y154" s="63">
        <v>14</v>
      </c>
      <c r="Z154" s="63">
        <v>160</v>
      </c>
      <c r="AA154" s="94">
        <f t="shared" si="66"/>
        <v>2240</v>
      </c>
      <c r="AB154" s="99" t="s">
        <v>464</v>
      </c>
      <c r="AC154" s="94">
        <v>0</v>
      </c>
      <c r="AD154" s="94"/>
      <c r="AE154" s="63">
        <f t="shared" si="64"/>
        <v>5640</v>
      </c>
      <c r="AF154" s="63">
        <f t="shared" si="59"/>
        <v>26040</v>
      </c>
      <c r="AG154" s="88"/>
      <c r="AH154" s="88"/>
      <c r="AI154" s="170" t="str">
        <f t="shared" si="65"/>
        <v>628-PR</v>
      </c>
      <c r="AJ154" s="134"/>
      <c r="AK154" s="135"/>
      <c r="AL154" s="135"/>
      <c r="AM154" s="41"/>
    </row>
    <row r="155" spans="1:39" s="243" customFormat="1" ht="58.5" customHeight="1" x14ac:dyDescent="0.2">
      <c r="A155" s="52" t="s">
        <v>461</v>
      </c>
      <c r="B155" s="53"/>
      <c r="C155" s="33" t="s">
        <v>39</v>
      </c>
      <c r="D155" s="33" t="s">
        <v>54</v>
      </c>
      <c r="E155" s="69" t="s">
        <v>100</v>
      </c>
      <c r="F155" s="69" t="s">
        <v>404</v>
      </c>
      <c r="G155" s="69" t="s">
        <v>405</v>
      </c>
      <c r="H155" s="35">
        <v>45</v>
      </c>
      <c r="I155" s="53" t="s">
        <v>44</v>
      </c>
      <c r="J155" s="93">
        <v>1200</v>
      </c>
      <c r="K155" s="94">
        <v>17</v>
      </c>
      <c r="L155" s="94">
        <v>0</v>
      </c>
      <c r="M155" s="94">
        <f t="shared" si="60"/>
        <v>17</v>
      </c>
      <c r="N155" s="63">
        <f t="shared" si="61"/>
        <v>20400</v>
      </c>
      <c r="O155" s="63">
        <v>0</v>
      </c>
      <c r="P155" s="63">
        <v>0</v>
      </c>
      <c r="Q155" s="96">
        <v>0.4</v>
      </c>
      <c r="R155" s="96">
        <f t="shared" si="56"/>
        <v>0</v>
      </c>
      <c r="S155" s="226"/>
      <c r="T155" s="63">
        <v>0</v>
      </c>
      <c r="U155" s="63">
        <f t="shared" si="57"/>
        <v>0</v>
      </c>
      <c r="V155" s="36"/>
      <c r="W155" s="63">
        <f t="shared" si="62"/>
        <v>20400</v>
      </c>
      <c r="X155" s="63">
        <f t="shared" si="63"/>
        <v>3400</v>
      </c>
      <c r="Y155" s="63">
        <v>14</v>
      </c>
      <c r="Z155" s="63">
        <v>260</v>
      </c>
      <c r="AA155" s="94">
        <f t="shared" si="66"/>
        <v>3640</v>
      </c>
      <c r="AB155" s="99" t="s">
        <v>465</v>
      </c>
      <c r="AC155" s="94">
        <v>0</v>
      </c>
      <c r="AD155" s="94"/>
      <c r="AE155" s="63">
        <f t="shared" si="64"/>
        <v>7040</v>
      </c>
      <c r="AF155" s="63">
        <f t="shared" si="59"/>
        <v>27440</v>
      </c>
      <c r="AG155" s="88"/>
      <c r="AH155" s="88"/>
      <c r="AI155" s="170" t="str">
        <f t="shared" si="65"/>
        <v>628-PR</v>
      </c>
      <c r="AJ155" s="134"/>
      <c r="AK155" s="135"/>
      <c r="AL155" s="135"/>
      <c r="AM155" s="41"/>
    </row>
    <row r="156" spans="1:39" s="243" customFormat="1" ht="60.75" customHeight="1" x14ac:dyDescent="0.2">
      <c r="A156" s="52" t="s">
        <v>461</v>
      </c>
      <c r="B156" s="53"/>
      <c r="C156" s="33" t="s">
        <v>39</v>
      </c>
      <c r="D156" s="33" t="s">
        <v>40</v>
      </c>
      <c r="E156" s="164" t="s">
        <v>41</v>
      </c>
      <c r="F156" s="69" t="s">
        <v>404</v>
      </c>
      <c r="G156" s="69" t="s">
        <v>405</v>
      </c>
      <c r="H156" s="35">
        <v>45</v>
      </c>
      <c r="I156" s="53" t="s">
        <v>44</v>
      </c>
      <c r="J156" s="93">
        <v>1200</v>
      </c>
      <c r="K156" s="94">
        <v>15</v>
      </c>
      <c r="L156" s="94">
        <v>0</v>
      </c>
      <c r="M156" s="94">
        <f t="shared" si="60"/>
        <v>15</v>
      </c>
      <c r="N156" s="63">
        <f t="shared" si="61"/>
        <v>18000</v>
      </c>
      <c r="O156" s="63">
        <v>0</v>
      </c>
      <c r="P156" s="63">
        <v>0</v>
      </c>
      <c r="Q156" s="96">
        <v>0.4</v>
      </c>
      <c r="R156" s="96">
        <f t="shared" si="56"/>
        <v>0</v>
      </c>
      <c r="S156" s="226"/>
      <c r="T156" s="63">
        <v>0</v>
      </c>
      <c r="U156" s="63">
        <f t="shared" si="57"/>
        <v>0</v>
      </c>
      <c r="V156" s="36"/>
      <c r="W156" s="63">
        <f t="shared" si="62"/>
        <v>18000</v>
      </c>
      <c r="X156" s="63">
        <f t="shared" si="63"/>
        <v>3000</v>
      </c>
      <c r="Y156" s="63">
        <v>14</v>
      </c>
      <c r="Z156" s="63">
        <v>536</v>
      </c>
      <c r="AA156" s="94">
        <f t="shared" si="66"/>
        <v>7504</v>
      </c>
      <c r="AB156" s="232" t="s">
        <v>466</v>
      </c>
      <c r="AC156" s="94">
        <v>0</v>
      </c>
      <c r="AD156" s="94"/>
      <c r="AE156" s="63">
        <f t="shared" si="64"/>
        <v>10504</v>
      </c>
      <c r="AF156" s="63">
        <f t="shared" si="59"/>
        <v>28504</v>
      </c>
      <c r="AG156" s="88"/>
      <c r="AH156" s="88"/>
      <c r="AI156" s="170" t="str">
        <f t="shared" si="65"/>
        <v>628-PR</v>
      </c>
      <c r="AJ156" s="159" t="s">
        <v>259</v>
      </c>
      <c r="AK156" s="135"/>
      <c r="AL156" s="135"/>
      <c r="AM156" s="41"/>
    </row>
    <row r="157" spans="1:39" s="243" customFormat="1" ht="51.75" customHeight="1" x14ac:dyDescent="0.2">
      <c r="A157" s="52" t="s">
        <v>461</v>
      </c>
      <c r="B157" s="53"/>
      <c r="C157" s="33" t="s">
        <v>39</v>
      </c>
      <c r="D157" s="33" t="s">
        <v>40</v>
      </c>
      <c r="E157" s="164" t="s">
        <v>41</v>
      </c>
      <c r="F157" s="69" t="s">
        <v>404</v>
      </c>
      <c r="G157" s="69" t="s">
        <v>405</v>
      </c>
      <c r="H157" s="35">
        <v>45</v>
      </c>
      <c r="I157" s="53" t="s">
        <v>44</v>
      </c>
      <c r="J157" s="93">
        <v>1200</v>
      </c>
      <c r="K157" s="94">
        <v>15</v>
      </c>
      <c r="L157" s="94">
        <v>0</v>
      </c>
      <c r="M157" s="94">
        <f t="shared" si="60"/>
        <v>15</v>
      </c>
      <c r="N157" s="63">
        <f t="shared" si="61"/>
        <v>18000</v>
      </c>
      <c r="O157" s="63">
        <v>0</v>
      </c>
      <c r="P157" s="63">
        <v>0</v>
      </c>
      <c r="Q157" s="96">
        <v>0.4</v>
      </c>
      <c r="R157" s="96">
        <f t="shared" si="56"/>
        <v>0</v>
      </c>
      <c r="S157" s="226"/>
      <c r="T157" s="63">
        <v>0</v>
      </c>
      <c r="U157" s="63">
        <f t="shared" si="57"/>
        <v>0</v>
      </c>
      <c r="V157" s="36"/>
      <c r="W157" s="63">
        <f t="shared" si="62"/>
        <v>18000</v>
      </c>
      <c r="X157" s="63">
        <f t="shared" si="63"/>
        <v>3000</v>
      </c>
      <c r="Y157" s="63">
        <v>14</v>
      </c>
      <c r="Z157" s="63">
        <v>536</v>
      </c>
      <c r="AA157" s="94">
        <f t="shared" si="66"/>
        <v>7504</v>
      </c>
      <c r="AB157" s="232" t="s">
        <v>466</v>
      </c>
      <c r="AC157" s="94">
        <v>0</v>
      </c>
      <c r="AD157" s="94"/>
      <c r="AE157" s="63">
        <f t="shared" si="64"/>
        <v>10504</v>
      </c>
      <c r="AF157" s="63">
        <f t="shared" si="59"/>
        <v>28504</v>
      </c>
      <c r="AG157" s="88"/>
      <c r="AH157" s="88"/>
      <c r="AI157" s="170" t="str">
        <f t="shared" si="65"/>
        <v>628-PR</v>
      </c>
      <c r="AJ157" s="159" t="s">
        <v>259</v>
      </c>
      <c r="AK157" s="135"/>
      <c r="AL157" s="135"/>
      <c r="AM157" s="41"/>
    </row>
    <row r="158" spans="1:39" s="243" customFormat="1" ht="43.5" customHeight="1" x14ac:dyDescent="0.2">
      <c r="A158" s="52" t="s">
        <v>461</v>
      </c>
      <c r="B158" s="53"/>
      <c r="C158" s="33" t="s">
        <v>39</v>
      </c>
      <c r="D158" s="33" t="s">
        <v>40</v>
      </c>
      <c r="E158" s="164" t="s">
        <v>41</v>
      </c>
      <c r="F158" s="69" t="s">
        <v>200</v>
      </c>
      <c r="G158" s="69" t="s">
        <v>201</v>
      </c>
      <c r="H158" s="35">
        <v>45</v>
      </c>
      <c r="I158" s="53" t="s">
        <v>44</v>
      </c>
      <c r="J158" s="93">
        <v>1200</v>
      </c>
      <c r="K158" s="94">
        <v>0</v>
      </c>
      <c r="L158" s="94">
        <v>18</v>
      </c>
      <c r="M158" s="94">
        <f t="shared" si="60"/>
        <v>18</v>
      </c>
      <c r="N158" s="63">
        <f t="shared" si="61"/>
        <v>21600</v>
      </c>
      <c r="O158" s="63">
        <v>0</v>
      </c>
      <c r="P158" s="63">
        <v>88</v>
      </c>
      <c r="Q158" s="96">
        <v>0.4</v>
      </c>
      <c r="R158" s="96">
        <f t="shared" si="56"/>
        <v>0</v>
      </c>
      <c r="S158" s="226"/>
      <c r="T158" s="63">
        <v>0</v>
      </c>
      <c r="U158" s="63">
        <f t="shared" si="57"/>
        <v>0</v>
      </c>
      <c r="V158" s="36"/>
      <c r="W158" s="63">
        <f t="shared" si="62"/>
        <v>21600</v>
      </c>
      <c r="X158" s="63">
        <f t="shared" si="63"/>
        <v>3600</v>
      </c>
      <c r="Y158" s="63">
        <v>9</v>
      </c>
      <c r="Z158" s="63">
        <v>330</v>
      </c>
      <c r="AA158" s="94">
        <f t="shared" si="66"/>
        <v>2970</v>
      </c>
      <c r="AB158" s="232" t="s">
        <v>467</v>
      </c>
      <c r="AC158" s="94">
        <v>0</v>
      </c>
      <c r="AD158" s="94"/>
      <c r="AE158" s="63">
        <f t="shared" si="64"/>
        <v>6570</v>
      </c>
      <c r="AF158" s="63">
        <f t="shared" si="59"/>
        <v>28170</v>
      </c>
      <c r="AG158" s="88"/>
      <c r="AH158" s="88"/>
      <c r="AI158" s="170" t="str">
        <f t="shared" si="65"/>
        <v>628-PR</v>
      </c>
      <c r="AJ158" s="159" t="s">
        <v>259</v>
      </c>
      <c r="AK158" s="135"/>
      <c r="AL158" s="135"/>
      <c r="AM158" s="41"/>
    </row>
    <row r="159" spans="1:39" s="243" customFormat="1" ht="90" customHeight="1" x14ac:dyDescent="0.2">
      <c r="A159" s="52" t="s">
        <v>461</v>
      </c>
      <c r="B159" s="53"/>
      <c r="C159" s="33" t="s">
        <v>39</v>
      </c>
      <c r="D159" s="33" t="s">
        <v>40</v>
      </c>
      <c r="E159" s="164" t="s">
        <v>41</v>
      </c>
      <c r="F159" s="69" t="s">
        <v>404</v>
      </c>
      <c r="G159" s="69" t="s">
        <v>405</v>
      </c>
      <c r="H159" s="35">
        <v>45</v>
      </c>
      <c r="I159" s="53" t="s">
        <v>44</v>
      </c>
      <c r="J159" s="93">
        <v>1200</v>
      </c>
      <c r="K159" s="94">
        <v>0</v>
      </c>
      <c r="L159" s="94">
        <v>17</v>
      </c>
      <c r="M159" s="94">
        <f t="shared" si="60"/>
        <v>17</v>
      </c>
      <c r="N159" s="63">
        <f t="shared" si="61"/>
        <v>20400</v>
      </c>
      <c r="O159" s="63">
        <v>0</v>
      </c>
      <c r="P159" s="63">
        <v>88</v>
      </c>
      <c r="Q159" s="96">
        <v>0.4</v>
      </c>
      <c r="R159" s="96">
        <f t="shared" si="56"/>
        <v>0</v>
      </c>
      <c r="S159" s="226"/>
      <c r="T159" s="63">
        <v>0</v>
      </c>
      <c r="U159" s="63">
        <f t="shared" si="57"/>
        <v>0</v>
      </c>
      <c r="V159" s="36"/>
      <c r="W159" s="63">
        <f t="shared" si="62"/>
        <v>20400</v>
      </c>
      <c r="X159" s="63">
        <f t="shared" si="63"/>
        <v>3400</v>
      </c>
      <c r="Y159" s="63">
        <v>9</v>
      </c>
      <c r="Z159" s="63">
        <v>536</v>
      </c>
      <c r="AA159" s="94">
        <f t="shared" si="66"/>
        <v>4824</v>
      </c>
      <c r="AB159" s="163" t="s">
        <v>468</v>
      </c>
      <c r="AC159" s="94">
        <v>0</v>
      </c>
      <c r="AD159" s="94"/>
      <c r="AE159" s="63">
        <f t="shared" si="64"/>
        <v>8224</v>
      </c>
      <c r="AF159" s="63">
        <f t="shared" si="59"/>
        <v>28624</v>
      </c>
      <c r="AG159" s="88"/>
      <c r="AH159" s="88"/>
      <c r="AI159" s="166" t="str">
        <f t="shared" si="65"/>
        <v>628-PR</v>
      </c>
      <c r="AJ159" s="159" t="s">
        <v>469</v>
      </c>
      <c r="AK159" s="135"/>
      <c r="AL159" s="135"/>
      <c r="AM159" s="41"/>
    </row>
    <row r="160" spans="1:39" s="243" customFormat="1" ht="72" customHeight="1" x14ac:dyDescent="0.2">
      <c r="A160" s="73" t="s">
        <v>461</v>
      </c>
      <c r="B160" s="121"/>
      <c r="C160" s="122" t="s">
        <v>39</v>
      </c>
      <c r="D160" s="122" t="s">
        <v>40</v>
      </c>
      <c r="E160" s="74" t="s">
        <v>249</v>
      </c>
      <c r="F160" s="74" t="s">
        <v>200</v>
      </c>
      <c r="G160" s="74" t="s">
        <v>201</v>
      </c>
      <c r="H160" s="124">
        <v>45</v>
      </c>
      <c r="I160" s="121" t="s">
        <v>44</v>
      </c>
      <c r="J160" s="77">
        <v>1200</v>
      </c>
      <c r="K160" s="78">
        <v>0</v>
      </c>
      <c r="L160" s="78">
        <v>0</v>
      </c>
      <c r="M160" s="78">
        <f t="shared" si="60"/>
        <v>0</v>
      </c>
      <c r="N160" s="79">
        <f t="shared" si="61"/>
        <v>0</v>
      </c>
      <c r="O160" s="79">
        <v>0</v>
      </c>
      <c r="P160" s="79">
        <v>256</v>
      </c>
      <c r="Q160" s="81">
        <v>0.4</v>
      </c>
      <c r="R160" s="81">
        <f t="shared" si="56"/>
        <v>0</v>
      </c>
      <c r="S160" s="246"/>
      <c r="T160" s="79">
        <v>0</v>
      </c>
      <c r="U160" s="79">
        <f t="shared" si="57"/>
        <v>0</v>
      </c>
      <c r="V160" s="386"/>
      <c r="W160" s="79">
        <f t="shared" si="62"/>
        <v>0</v>
      </c>
      <c r="X160" s="79">
        <f t="shared" si="63"/>
        <v>0</v>
      </c>
      <c r="Y160" s="79">
        <v>0</v>
      </c>
      <c r="Z160" s="79">
        <v>215</v>
      </c>
      <c r="AA160" s="78">
        <f t="shared" si="66"/>
        <v>0</v>
      </c>
      <c r="AB160" s="84" t="s">
        <v>470</v>
      </c>
      <c r="AC160" s="78">
        <v>0</v>
      </c>
      <c r="AD160" s="78"/>
      <c r="AE160" s="79">
        <f t="shared" si="64"/>
        <v>0</v>
      </c>
      <c r="AF160" s="79">
        <f t="shared" si="59"/>
        <v>0</v>
      </c>
      <c r="AG160" s="179"/>
      <c r="AH160" s="179"/>
      <c r="AI160" s="166" t="str">
        <f t="shared" si="65"/>
        <v>628-PR</v>
      </c>
      <c r="AJ160" s="159" t="s">
        <v>471</v>
      </c>
      <c r="AK160" s="135"/>
      <c r="AL160" s="135"/>
      <c r="AM160" s="41"/>
    </row>
    <row r="161" spans="1:39" s="243" customFormat="1" ht="54" customHeight="1" x14ac:dyDescent="0.2">
      <c r="A161" s="52" t="s">
        <v>472</v>
      </c>
      <c r="B161" s="394" t="s">
        <v>1043</v>
      </c>
      <c r="C161" s="395" t="s">
        <v>115</v>
      </c>
      <c r="D161" s="395" t="s">
        <v>149</v>
      </c>
      <c r="E161" s="396" t="s">
        <v>266</v>
      </c>
      <c r="F161" s="396" t="s">
        <v>473</v>
      </c>
      <c r="G161" s="395" t="s">
        <v>474</v>
      </c>
      <c r="H161" s="35">
        <v>56</v>
      </c>
      <c r="I161" s="53" t="s">
        <v>44</v>
      </c>
      <c r="J161" s="93">
        <v>1200</v>
      </c>
      <c r="K161" s="94">
        <v>0</v>
      </c>
      <c r="L161" s="397">
        <v>0</v>
      </c>
      <c r="M161" s="94">
        <f t="shared" si="60"/>
        <v>0</v>
      </c>
      <c r="N161" s="63">
        <f t="shared" si="61"/>
        <v>0</v>
      </c>
      <c r="O161" s="63">
        <v>0</v>
      </c>
      <c r="P161" s="63">
        <v>0</v>
      </c>
      <c r="Q161" s="96">
        <v>0.4</v>
      </c>
      <c r="R161" s="96">
        <f t="shared" si="56"/>
        <v>0</v>
      </c>
      <c r="S161" s="128"/>
      <c r="T161" s="63">
        <v>0</v>
      </c>
      <c r="U161" s="63">
        <f t="shared" si="57"/>
        <v>0</v>
      </c>
      <c r="V161" s="215">
        <v>0</v>
      </c>
      <c r="W161" s="63">
        <f t="shared" si="62"/>
        <v>0</v>
      </c>
      <c r="X161" s="63">
        <f t="shared" si="63"/>
        <v>0</v>
      </c>
      <c r="Y161" s="63">
        <v>0</v>
      </c>
      <c r="Z161" s="63">
        <v>175</v>
      </c>
      <c r="AA161" s="94">
        <f t="shared" si="66"/>
        <v>0</v>
      </c>
      <c r="AB161" s="35" t="s">
        <v>475</v>
      </c>
      <c r="AC161" s="94">
        <v>0</v>
      </c>
      <c r="AD161" s="78"/>
      <c r="AE161" s="63">
        <f t="shared" si="64"/>
        <v>0</v>
      </c>
      <c r="AF161" s="63">
        <f t="shared" si="59"/>
        <v>0</v>
      </c>
      <c r="AG161" s="88">
        <f>SUM(M161:M164)</f>
        <v>51</v>
      </c>
      <c r="AH161" s="88">
        <f>SUM(AF161:AF164)</f>
        <v>51255.200000000004</v>
      </c>
      <c r="AI161" s="66" t="str">
        <f t="shared" si="65"/>
        <v>629-PR</v>
      </c>
      <c r="AJ161" s="134"/>
      <c r="AK161" s="247">
        <v>72430</v>
      </c>
      <c r="AL161" s="247">
        <v>72430</v>
      </c>
      <c r="AM161" s="41"/>
    </row>
    <row r="162" spans="1:39" s="243" customFormat="1" ht="51" customHeight="1" x14ac:dyDescent="0.2">
      <c r="A162" s="52" t="s">
        <v>472</v>
      </c>
      <c r="B162" s="53"/>
      <c r="C162" s="33" t="s">
        <v>115</v>
      </c>
      <c r="D162" s="33" t="s">
        <v>154</v>
      </c>
      <c r="E162" s="69" t="s">
        <v>305</v>
      </c>
      <c r="F162" s="69" t="s">
        <v>473</v>
      </c>
      <c r="G162" s="33" t="s">
        <v>474</v>
      </c>
      <c r="H162" s="35">
        <v>56</v>
      </c>
      <c r="I162" s="53" t="s">
        <v>44</v>
      </c>
      <c r="J162" s="93">
        <v>1200</v>
      </c>
      <c r="K162" s="94">
        <v>0</v>
      </c>
      <c r="L162" s="94">
        <v>15</v>
      </c>
      <c r="M162" s="94">
        <f t="shared" si="60"/>
        <v>15</v>
      </c>
      <c r="N162" s="63">
        <f t="shared" si="61"/>
        <v>18000</v>
      </c>
      <c r="O162" s="63">
        <v>0</v>
      </c>
      <c r="P162" s="63">
        <v>0</v>
      </c>
      <c r="Q162" s="96">
        <v>0.4</v>
      </c>
      <c r="R162" s="96">
        <f t="shared" si="56"/>
        <v>0</v>
      </c>
      <c r="S162" s="82"/>
      <c r="T162" s="63">
        <v>0</v>
      </c>
      <c r="U162" s="63">
        <f t="shared" si="57"/>
        <v>0</v>
      </c>
      <c r="V162" s="138">
        <v>0</v>
      </c>
      <c r="W162" s="63">
        <f t="shared" si="62"/>
        <v>18000</v>
      </c>
      <c r="X162" s="63">
        <f t="shared" si="63"/>
        <v>3000</v>
      </c>
      <c r="Y162" s="63">
        <v>1</v>
      </c>
      <c r="Z162" s="63">
        <v>175</v>
      </c>
      <c r="AA162" s="94">
        <f t="shared" si="66"/>
        <v>175</v>
      </c>
      <c r="AB162" s="35" t="s">
        <v>476</v>
      </c>
      <c r="AC162" s="94">
        <v>0</v>
      </c>
      <c r="AD162" s="94"/>
      <c r="AE162" s="63">
        <f t="shared" si="64"/>
        <v>3175</v>
      </c>
      <c r="AF162" s="63">
        <f t="shared" si="59"/>
        <v>21175</v>
      </c>
      <c r="AG162" s="88" t="s">
        <v>38</v>
      </c>
      <c r="AH162" s="88" t="s">
        <v>38</v>
      </c>
      <c r="AI162" s="66" t="str">
        <f t="shared" si="65"/>
        <v>629-PR</v>
      </c>
      <c r="AJ162" s="134"/>
      <c r="AK162" s="135"/>
      <c r="AL162" s="135"/>
      <c r="AM162" s="41"/>
    </row>
    <row r="163" spans="1:39" s="243" customFormat="1" ht="39" customHeight="1" x14ac:dyDescent="0.2">
      <c r="A163" s="248" t="s">
        <v>472</v>
      </c>
      <c r="B163" s="249"/>
      <c r="C163" s="33" t="s">
        <v>115</v>
      </c>
      <c r="D163" s="33" t="s">
        <v>54</v>
      </c>
      <c r="E163" s="69" t="s">
        <v>477</v>
      </c>
      <c r="F163" s="69" t="s">
        <v>436</v>
      </c>
      <c r="G163" s="33" t="s">
        <v>478</v>
      </c>
      <c r="H163" s="35">
        <v>56</v>
      </c>
      <c r="I163" s="53" t="s">
        <v>57</v>
      </c>
      <c r="J163" s="93">
        <v>585</v>
      </c>
      <c r="K163" s="94">
        <v>15</v>
      </c>
      <c r="L163" s="94">
        <v>0</v>
      </c>
      <c r="M163" s="94">
        <f t="shared" si="60"/>
        <v>15</v>
      </c>
      <c r="N163" s="63">
        <f t="shared" si="61"/>
        <v>8775</v>
      </c>
      <c r="O163" s="63">
        <v>36</v>
      </c>
      <c r="P163" s="63">
        <v>27</v>
      </c>
      <c r="Q163" s="96">
        <v>0.4</v>
      </c>
      <c r="R163" s="96">
        <f t="shared" si="56"/>
        <v>388.8</v>
      </c>
      <c r="S163" s="226" t="s">
        <v>479</v>
      </c>
      <c r="T163" s="63">
        <v>0</v>
      </c>
      <c r="U163" s="63">
        <f t="shared" si="57"/>
        <v>0</v>
      </c>
      <c r="V163" s="390"/>
      <c r="W163" s="63">
        <f t="shared" si="62"/>
        <v>9163.7999999999993</v>
      </c>
      <c r="X163" s="63">
        <f t="shared" si="63"/>
        <v>3000</v>
      </c>
      <c r="Y163" s="63">
        <v>1</v>
      </c>
      <c r="Z163" s="63">
        <v>305</v>
      </c>
      <c r="AA163" s="94">
        <f t="shared" si="66"/>
        <v>305</v>
      </c>
      <c r="AB163" s="99" t="s">
        <v>480</v>
      </c>
      <c r="AC163" s="94">
        <v>0</v>
      </c>
      <c r="AD163" s="94"/>
      <c r="AE163" s="63">
        <f t="shared" si="64"/>
        <v>3305</v>
      </c>
      <c r="AF163" s="63">
        <f t="shared" si="59"/>
        <v>12468.8</v>
      </c>
      <c r="AG163" s="88"/>
      <c r="AH163" s="88"/>
      <c r="AI163" s="66" t="str">
        <f t="shared" si="65"/>
        <v>629-PR</v>
      </c>
      <c r="AJ163" s="134"/>
      <c r="AK163" s="135"/>
      <c r="AL163" s="135"/>
      <c r="AM163" s="41"/>
    </row>
    <row r="164" spans="1:39" s="243" customFormat="1" ht="47.25" customHeight="1" x14ac:dyDescent="0.2">
      <c r="A164" s="52" t="s">
        <v>472</v>
      </c>
      <c r="B164" s="53" t="s">
        <v>38</v>
      </c>
      <c r="C164" s="33" t="s">
        <v>115</v>
      </c>
      <c r="D164" s="33" t="s">
        <v>54</v>
      </c>
      <c r="E164" s="69" t="s">
        <v>481</v>
      </c>
      <c r="F164" s="69" t="s">
        <v>436</v>
      </c>
      <c r="G164" s="33" t="s">
        <v>478</v>
      </c>
      <c r="H164" s="35">
        <v>56</v>
      </c>
      <c r="I164" s="53" t="s">
        <v>57</v>
      </c>
      <c r="J164" s="93">
        <v>585</v>
      </c>
      <c r="K164" s="94">
        <v>21</v>
      </c>
      <c r="L164" s="94">
        <v>0</v>
      </c>
      <c r="M164" s="94">
        <f t="shared" si="60"/>
        <v>21</v>
      </c>
      <c r="N164" s="63">
        <f t="shared" si="61"/>
        <v>12285</v>
      </c>
      <c r="O164" s="63">
        <v>36</v>
      </c>
      <c r="P164" s="63">
        <v>56</v>
      </c>
      <c r="Q164" s="96">
        <v>0.4</v>
      </c>
      <c r="R164" s="96">
        <f t="shared" si="56"/>
        <v>806.40000000000009</v>
      </c>
      <c r="S164" s="226" t="s">
        <v>482</v>
      </c>
      <c r="T164" s="63">
        <v>0</v>
      </c>
      <c r="U164" s="63">
        <f t="shared" si="57"/>
        <v>0</v>
      </c>
      <c r="V164" s="36"/>
      <c r="W164" s="63">
        <f t="shared" si="62"/>
        <v>13091.4</v>
      </c>
      <c r="X164" s="63">
        <f t="shared" si="63"/>
        <v>4200</v>
      </c>
      <c r="Y164" s="63">
        <v>1</v>
      </c>
      <c r="Z164" s="63">
        <v>320</v>
      </c>
      <c r="AA164" s="94">
        <f t="shared" si="66"/>
        <v>320</v>
      </c>
      <c r="AB164" s="99" t="s">
        <v>483</v>
      </c>
      <c r="AC164" s="94">
        <v>0</v>
      </c>
      <c r="AD164" s="94"/>
      <c r="AE164" s="63">
        <f t="shared" si="64"/>
        <v>4520</v>
      </c>
      <c r="AF164" s="63">
        <f t="shared" si="59"/>
        <v>17611.400000000001</v>
      </c>
      <c r="AG164" s="88"/>
      <c r="AH164" s="88"/>
      <c r="AI164" s="66" t="str">
        <f t="shared" si="65"/>
        <v>629-PR</v>
      </c>
      <c r="AJ164" s="134"/>
      <c r="AK164" s="135"/>
      <c r="AL164" s="135"/>
      <c r="AM164" s="41"/>
    </row>
    <row r="165" spans="1:39" s="243" customFormat="1" ht="59" customHeight="1" x14ac:dyDescent="0.2">
      <c r="A165" s="250" t="s">
        <v>484</v>
      </c>
      <c r="B165" s="249" t="s">
        <v>485</v>
      </c>
      <c r="C165" s="251" t="s">
        <v>486</v>
      </c>
      <c r="D165" s="33" t="s">
        <v>154</v>
      </c>
      <c r="E165" s="69" t="s">
        <v>41</v>
      </c>
      <c r="F165" s="69" t="s">
        <v>487</v>
      </c>
      <c r="G165" s="33" t="s">
        <v>488</v>
      </c>
      <c r="H165" s="35">
        <v>240</v>
      </c>
      <c r="I165" s="53" t="s">
        <v>44</v>
      </c>
      <c r="J165" s="93">
        <v>175</v>
      </c>
      <c r="K165" s="94">
        <v>0</v>
      </c>
      <c r="L165" s="94">
        <v>0</v>
      </c>
      <c r="M165" s="94">
        <f t="shared" si="60"/>
        <v>0</v>
      </c>
      <c r="N165" s="63">
        <v>0</v>
      </c>
      <c r="O165" s="63">
        <v>0</v>
      </c>
      <c r="P165" s="63">
        <v>0</v>
      </c>
      <c r="Q165" s="96">
        <v>0</v>
      </c>
      <c r="R165" s="96">
        <v>0</v>
      </c>
      <c r="S165" s="226"/>
      <c r="T165" s="63">
        <v>0</v>
      </c>
      <c r="U165" s="63">
        <v>0</v>
      </c>
      <c r="V165" s="36"/>
      <c r="W165" s="63">
        <f t="shared" si="62"/>
        <v>0</v>
      </c>
      <c r="X165" s="63">
        <f>M165*400</f>
        <v>0</v>
      </c>
      <c r="Y165" s="63">
        <v>0</v>
      </c>
      <c r="Z165" s="63">
        <v>0</v>
      </c>
      <c r="AA165" s="94">
        <f t="shared" si="66"/>
        <v>0</v>
      </c>
      <c r="AB165" s="99">
        <v>0</v>
      </c>
      <c r="AC165" s="94">
        <v>0</v>
      </c>
      <c r="AD165" s="94"/>
      <c r="AE165" s="63">
        <f t="shared" si="64"/>
        <v>0</v>
      </c>
      <c r="AF165" s="63">
        <f t="shared" si="59"/>
        <v>0</v>
      </c>
      <c r="AG165" s="88">
        <f>SUM(M165:M166)</f>
        <v>0</v>
      </c>
      <c r="AH165" s="88">
        <f>SUM(AF165:AF167)</f>
        <v>0</v>
      </c>
      <c r="AI165" s="66" t="s">
        <v>489</v>
      </c>
      <c r="AJ165" s="134"/>
      <c r="AK165" s="135">
        <v>0</v>
      </c>
      <c r="AL165" s="135">
        <v>0</v>
      </c>
      <c r="AM165" s="41" t="s">
        <v>490</v>
      </c>
    </row>
    <row r="166" spans="1:39" s="243" customFormat="1" ht="51" customHeight="1" x14ac:dyDescent="0.2">
      <c r="A166" s="250" t="s">
        <v>484</v>
      </c>
      <c r="B166" s="249" t="s">
        <v>485</v>
      </c>
      <c r="C166" s="251" t="s">
        <v>486</v>
      </c>
      <c r="D166" s="33" t="s">
        <v>154</v>
      </c>
      <c r="E166" s="69" t="s">
        <v>41</v>
      </c>
      <c r="F166" s="69" t="s">
        <v>491</v>
      </c>
      <c r="G166" s="33" t="s">
        <v>492</v>
      </c>
      <c r="H166" s="35">
        <v>240</v>
      </c>
      <c r="I166" s="53" t="s">
        <v>44</v>
      </c>
      <c r="J166" s="93">
        <v>175</v>
      </c>
      <c r="K166" s="94">
        <v>0</v>
      </c>
      <c r="L166" s="94">
        <v>0</v>
      </c>
      <c r="M166" s="94">
        <f t="shared" si="60"/>
        <v>0</v>
      </c>
      <c r="N166" s="63">
        <v>0</v>
      </c>
      <c r="O166" s="63">
        <v>0</v>
      </c>
      <c r="P166" s="63">
        <v>0</v>
      </c>
      <c r="Q166" s="96">
        <v>0</v>
      </c>
      <c r="R166" s="96">
        <v>0</v>
      </c>
      <c r="S166" s="226"/>
      <c r="T166" s="63">
        <v>0</v>
      </c>
      <c r="U166" s="63">
        <v>0</v>
      </c>
      <c r="V166" s="36"/>
      <c r="W166" s="63">
        <f t="shared" si="62"/>
        <v>0</v>
      </c>
      <c r="X166" s="63">
        <f>M166*400</f>
        <v>0</v>
      </c>
      <c r="Y166" s="63">
        <v>0</v>
      </c>
      <c r="Z166" s="63">
        <v>0</v>
      </c>
      <c r="AA166" s="94">
        <f t="shared" si="66"/>
        <v>0</v>
      </c>
      <c r="AB166" s="99">
        <v>0</v>
      </c>
      <c r="AC166" s="94">
        <v>0</v>
      </c>
      <c r="AD166" s="94"/>
      <c r="AE166" s="63">
        <f t="shared" si="64"/>
        <v>0</v>
      </c>
      <c r="AF166" s="63">
        <f t="shared" si="59"/>
        <v>0</v>
      </c>
      <c r="AG166" s="88"/>
      <c r="AH166" s="88"/>
      <c r="AI166" s="66" t="s">
        <v>489</v>
      </c>
      <c r="AJ166" s="134"/>
      <c r="AK166" s="135"/>
      <c r="AL166" s="135"/>
      <c r="AM166" s="41"/>
    </row>
    <row r="167" spans="1:39" s="243" customFormat="1" ht="62" customHeight="1" x14ac:dyDescent="0.2">
      <c r="A167" s="252" t="s">
        <v>484</v>
      </c>
      <c r="B167" s="249" t="s">
        <v>485</v>
      </c>
      <c r="C167" s="251" t="s">
        <v>486</v>
      </c>
      <c r="D167" s="253" t="s">
        <v>486</v>
      </c>
      <c r="E167" s="254">
        <v>6590</v>
      </c>
      <c r="F167" s="255" t="s">
        <v>45</v>
      </c>
      <c r="G167" s="253" t="s">
        <v>493</v>
      </c>
      <c r="H167" s="35">
        <v>0</v>
      </c>
      <c r="I167" s="53">
        <v>0</v>
      </c>
      <c r="J167" s="93">
        <v>0</v>
      </c>
      <c r="K167" s="94">
        <v>0</v>
      </c>
      <c r="L167" s="94">
        <v>0</v>
      </c>
      <c r="M167" s="94">
        <v>0</v>
      </c>
      <c r="N167" s="63">
        <f>(J167*M167)</f>
        <v>0</v>
      </c>
      <c r="O167" s="63">
        <v>0</v>
      </c>
      <c r="P167" s="63">
        <v>0</v>
      </c>
      <c r="Q167" s="96">
        <v>0</v>
      </c>
      <c r="R167" s="96">
        <v>0</v>
      </c>
      <c r="S167" s="226">
        <v>0</v>
      </c>
      <c r="T167" s="63">
        <v>0</v>
      </c>
      <c r="U167" s="63">
        <v>0</v>
      </c>
      <c r="V167" s="36"/>
      <c r="W167" s="63">
        <v>0</v>
      </c>
      <c r="X167" s="63">
        <v>0</v>
      </c>
      <c r="Y167" s="63">
        <v>0</v>
      </c>
      <c r="Z167" s="63">
        <v>0</v>
      </c>
      <c r="AA167" s="94">
        <v>0</v>
      </c>
      <c r="AB167" s="99"/>
      <c r="AC167" s="94">
        <v>0</v>
      </c>
      <c r="AD167" s="94" t="s">
        <v>494</v>
      </c>
      <c r="AE167" s="63">
        <f t="shared" si="64"/>
        <v>0</v>
      </c>
      <c r="AF167" s="63">
        <f t="shared" si="59"/>
        <v>0</v>
      </c>
      <c r="AG167" s="88"/>
      <c r="AH167" s="88"/>
      <c r="AI167" s="101" t="s">
        <v>489</v>
      </c>
      <c r="AJ167" s="159" t="s">
        <v>495</v>
      </c>
      <c r="AK167" s="135"/>
      <c r="AL167" s="135"/>
      <c r="AM167" s="41"/>
    </row>
    <row r="168" spans="1:39" s="243" customFormat="1" ht="59" customHeight="1" x14ac:dyDescent="0.2">
      <c r="A168" s="252" t="s">
        <v>496</v>
      </c>
      <c r="B168" s="249" t="s">
        <v>485</v>
      </c>
      <c r="C168" s="251" t="s">
        <v>486</v>
      </c>
      <c r="D168" s="33" t="s">
        <v>149</v>
      </c>
      <c r="E168" s="69" t="s">
        <v>41</v>
      </c>
      <c r="F168" s="69" t="s">
        <v>497</v>
      </c>
      <c r="G168" s="33" t="s">
        <v>498</v>
      </c>
      <c r="H168" s="35">
        <v>240</v>
      </c>
      <c r="I168" s="53" t="s">
        <v>44</v>
      </c>
      <c r="J168" s="93">
        <v>175</v>
      </c>
      <c r="K168" s="94">
        <v>0</v>
      </c>
      <c r="L168" s="94">
        <v>0</v>
      </c>
      <c r="M168" s="94">
        <f>K168+L168</f>
        <v>0</v>
      </c>
      <c r="N168" s="63">
        <v>0</v>
      </c>
      <c r="O168" s="63">
        <v>0</v>
      </c>
      <c r="P168" s="63">
        <v>0</v>
      </c>
      <c r="Q168" s="96">
        <v>0</v>
      </c>
      <c r="R168" s="96">
        <v>0</v>
      </c>
      <c r="S168" s="96"/>
      <c r="T168" s="63">
        <v>0</v>
      </c>
      <c r="U168" s="63">
        <v>0</v>
      </c>
      <c r="V168" s="391"/>
      <c r="W168" s="63">
        <f>N168+R168+U168</f>
        <v>0</v>
      </c>
      <c r="X168" s="63">
        <f>M168*400</f>
        <v>0</v>
      </c>
      <c r="Y168" s="63">
        <v>0</v>
      </c>
      <c r="Z168" s="63">
        <v>0</v>
      </c>
      <c r="AA168" s="94">
        <f>SUM(Z168*Y168)</f>
        <v>0</v>
      </c>
      <c r="AB168" s="35">
        <v>0</v>
      </c>
      <c r="AC168" s="94">
        <v>0</v>
      </c>
      <c r="AD168" s="94"/>
      <c r="AE168" s="63">
        <f t="shared" si="64"/>
        <v>0</v>
      </c>
      <c r="AF168" s="63">
        <f t="shared" si="59"/>
        <v>0</v>
      </c>
      <c r="AG168" s="88">
        <f>SUM(M168:M168)</f>
        <v>0</v>
      </c>
      <c r="AH168" s="256">
        <f>SUM(AF168:AF169)</f>
        <v>0</v>
      </c>
      <c r="AI168" s="101" t="s">
        <v>496</v>
      </c>
      <c r="AJ168" s="159" t="s">
        <v>499</v>
      </c>
      <c r="AK168" s="135"/>
      <c r="AL168" s="135"/>
      <c r="AM168" s="41" t="s">
        <v>490</v>
      </c>
    </row>
    <row r="169" spans="1:39" s="243" customFormat="1" ht="76" customHeight="1" x14ac:dyDescent="0.2">
      <c r="A169" s="252" t="s">
        <v>496</v>
      </c>
      <c r="B169" s="249" t="s">
        <v>485</v>
      </c>
      <c r="C169" s="251" t="s">
        <v>486</v>
      </c>
      <c r="D169" s="253" t="s">
        <v>486</v>
      </c>
      <c r="E169" s="254">
        <v>4495</v>
      </c>
      <c r="F169" s="255" t="s">
        <v>497</v>
      </c>
      <c r="G169" s="253" t="s">
        <v>500</v>
      </c>
      <c r="H169" s="35">
        <v>0</v>
      </c>
      <c r="I169" s="53">
        <v>0</v>
      </c>
      <c r="J169" s="257"/>
      <c r="K169" s="94">
        <v>0</v>
      </c>
      <c r="L169" s="94">
        <v>0</v>
      </c>
      <c r="M169" s="94">
        <v>0</v>
      </c>
      <c r="N169" s="63">
        <v>0</v>
      </c>
      <c r="O169" s="63">
        <v>0</v>
      </c>
      <c r="P169" s="63">
        <v>0</v>
      </c>
      <c r="Q169" s="96">
        <v>0</v>
      </c>
      <c r="R169" s="96">
        <v>0</v>
      </c>
      <c r="S169" s="96">
        <v>0</v>
      </c>
      <c r="T169" s="63">
        <v>0</v>
      </c>
      <c r="U169" s="63">
        <v>0</v>
      </c>
      <c r="V169" s="391"/>
      <c r="W169" s="63">
        <v>0</v>
      </c>
      <c r="X169" s="63">
        <v>0</v>
      </c>
      <c r="Y169" s="63">
        <v>0</v>
      </c>
      <c r="Z169" s="63">
        <v>0</v>
      </c>
      <c r="AA169" s="94">
        <v>0</v>
      </c>
      <c r="AB169" s="35"/>
      <c r="AC169" s="94">
        <v>0</v>
      </c>
      <c r="AD169" s="258" t="s">
        <v>500</v>
      </c>
      <c r="AE169" s="63">
        <f t="shared" si="64"/>
        <v>0</v>
      </c>
      <c r="AF169" s="63">
        <f t="shared" si="59"/>
        <v>0</v>
      </c>
      <c r="AG169" s="88"/>
      <c r="AH169" s="256"/>
      <c r="AI169" s="101" t="s">
        <v>496</v>
      </c>
      <c r="AJ169" s="159" t="s">
        <v>501</v>
      </c>
      <c r="AK169" s="135">
        <v>0</v>
      </c>
      <c r="AL169" s="135">
        <v>0</v>
      </c>
      <c r="AM169" s="41"/>
    </row>
    <row r="170" spans="1:39" s="243" customFormat="1" ht="52.5" customHeight="1" x14ac:dyDescent="0.2">
      <c r="A170" s="252" t="s">
        <v>502</v>
      </c>
      <c r="B170" s="249" t="s">
        <v>503</v>
      </c>
      <c r="C170" s="33" t="s">
        <v>115</v>
      </c>
      <c r="D170" s="33" t="s">
        <v>154</v>
      </c>
      <c r="E170" s="69" t="s">
        <v>150</v>
      </c>
      <c r="F170" s="259" t="s">
        <v>158</v>
      </c>
      <c r="G170" s="69" t="s">
        <v>504</v>
      </c>
      <c r="H170" s="35">
        <v>0</v>
      </c>
      <c r="I170" s="53" t="s">
        <v>44</v>
      </c>
      <c r="J170" s="93">
        <v>175</v>
      </c>
      <c r="K170" s="94">
        <v>0</v>
      </c>
      <c r="L170" s="94">
        <v>0</v>
      </c>
      <c r="M170" s="94">
        <f>K170+L170</f>
        <v>0</v>
      </c>
      <c r="N170" s="63">
        <f t="shared" ref="N170:N176" si="67">SUM(M170*175)</f>
        <v>0</v>
      </c>
      <c r="O170" s="63">
        <v>0</v>
      </c>
      <c r="P170" s="63">
        <v>0</v>
      </c>
      <c r="Q170" s="96">
        <v>0.4</v>
      </c>
      <c r="R170" s="96">
        <f>SUM(P170*Q170*O170)</f>
        <v>0</v>
      </c>
      <c r="S170" s="96" t="s">
        <v>45</v>
      </c>
      <c r="T170" s="63">
        <v>0</v>
      </c>
      <c r="U170" s="63">
        <f>(M170*T170)</f>
        <v>0</v>
      </c>
      <c r="V170" s="391"/>
      <c r="W170" s="63">
        <f t="shared" ref="W170:W176" si="68">N170+R170+U170</f>
        <v>0</v>
      </c>
      <c r="X170" s="63">
        <f t="shared" ref="X170:X176" si="69">SUM(M170*400)</f>
        <v>0</v>
      </c>
      <c r="Y170" s="63">
        <v>0</v>
      </c>
      <c r="Z170" s="63">
        <v>0</v>
      </c>
      <c r="AA170" s="94">
        <v>0</v>
      </c>
      <c r="AB170" s="35" t="s">
        <v>45</v>
      </c>
      <c r="AC170" s="94">
        <v>0</v>
      </c>
      <c r="AD170" s="258" t="s">
        <v>505</v>
      </c>
      <c r="AE170" s="63">
        <f t="shared" si="64"/>
        <v>0</v>
      </c>
      <c r="AF170" s="63">
        <f t="shared" si="59"/>
        <v>0</v>
      </c>
      <c r="AG170" s="88">
        <f>SUM(L170:L171)</f>
        <v>0</v>
      </c>
      <c r="AH170" s="256">
        <f>SUM(AF170:AF171)</f>
        <v>0</v>
      </c>
      <c r="AI170" s="66" t="str">
        <f t="shared" ref="AI170:AI187" si="70">A170</f>
        <v>631-B</v>
      </c>
      <c r="AJ170" s="134"/>
      <c r="AK170" s="135"/>
      <c r="AL170" s="135"/>
      <c r="AM170" s="41"/>
    </row>
    <row r="171" spans="1:39" s="243" customFormat="1" ht="55.5" customHeight="1" x14ac:dyDescent="0.2">
      <c r="A171" s="252" t="s">
        <v>502</v>
      </c>
      <c r="B171" s="249" t="s">
        <v>503</v>
      </c>
      <c r="C171" s="33" t="s">
        <v>115</v>
      </c>
      <c r="D171" s="255" t="s">
        <v>486</v>
      </c>
      <c r="E171" s="260">
        <v>2895</v>
      </c>
      <c r="F171" s="260" t="s">
        <v>158</v>
      </c>
      <c r="G171" s="255" t="s">
        <v>506</v>
      </c>
      <c r="H171" s="35" t="s">
        <v>158</v>
      </c>
      <c r="I171" s="53" t="s">
        <v>507</v>
      </c>
      <c r="J171" s="93">
        <v>0</v>
      </c>
      <c r="K171" s="94">
        <v>0</v>
      </c>
      <c r="L171" s="94">
        <v>0</v>
      </c>
      <c r="M171" s="94">
        <v>0</v>
      </c>
      <c r="N171" s="63">
        <f t="shared" si="67"/>
        <v>0</v>
      </c>
      <c r="O171" s="63">
        <v>0</v>
      </c>
      <c r="P171" s="63">
        <v>0</v>
      </c>
      <c r="Q171" s="96">
        <v>0</v>
      </c>
      <c r="R171" s="96">
        <v>0</v>
      </c>
      <c r="S171" s="96" t="s">
        <v>45</v>
      </c>
      <c r="T171" s="63">
        <v>0</v>
      </c>
      <c r="U171" s="63">
        <v>0</v>
      </c>
      <c r="V171" s="391"/>
      <c r="W171" s="63">
        <f t="shared" si="68"/>
        <v>0</v>
      </c>
      <c r="X171" s="63">
        <f t="shared" si="69"/>
        <v>0</v>
      </c>
      <c r="Y171" s="63">
        <v>0</v>
      </c>
      <c r="Z171" s="63">
        <v>0</v>
      </c>
      <c r="AA171" s="94">
        <v>0</v>
      </c>
      <c r="AB171" s="35" t="s">
        <v>45</v>
      </c>
      <c r="AC171" s="94">
        <v>0</v>
      </c>
      <c r="AD171" s="258" t="s">
        <v>506</v>
      </c>
      <c r="AE171" s="63">
        <f t="shared" si="64"/>
        <v>0</v>
      </c>
      <c r="AF171" s="63">
        <f t="shared" si="59"/>
        <v>0</v>
      </c>
      <c r="AG171" s="88"/>
      <c r="AH171" s="256"/>
      <c r="AI171" s="101" t="str">
        <f t="shared" si="70"/>
        <v>631-B</v>
      </c>
      <c r="AJ171" s="159" t="s">
        <v>508</v>
      </c>
      <c r="AK171" s="135"/>
      <c r="AL171" s="135"/>
      <c r="AM171" s="41"/>
    </row>
    <row r="172" spans="1:39" s="243" customFormat="1" ht="116" customHeight="1" x14ac:dyDescent="0.2">
      <c r="A172" s="52" t="s">
        <v>509</v>
      </c>
      <c r="B172" s="160" t="s">
        <v>510</v>
      </c>
      <c r="C172" s="33" t="s">
        <v>115</v>
      </c>
      <c r="D172" s="33" t="s">
        <v>149</v>
      </c>
      <c r="E172" s="63" t="s">
        <v>155</v>
      </c>
      <c r="F172" s="261" t="s">
        <v>158</v>
      </c>
      <c r="G172" s="261" t="s">
        <v>158</v>
      </c>
      <c r="H172" s="35" t="s">
        <v>158</v>
      </c>
      <c r="I172" s="262" t="s">
        <v>158</v>
      </c>
      <c r="J172" s="93">
        <v>175</v>
      </c>
      <c r="K172" s="94">
        <v>0</v>
      </c>
      <c r="L172" s="94">
        <v>13</v>
      </c>
      <c r="M172" s="94">
        <f>K172+L172</f>
        <v>13</v>
      </c>
      <c r="N172" s="63">
        <f t="shared" si="67"/>
        <v>2275</v>
      </c>
      <c r="O172" s="63">
        <v>0</v>
      </c>
      <c r="P172" s="63">
        <v>0</v>
      </c>
      <c r="Q172" s="96">
        <v>0.4</v>
      </c>
      <c r="R172" s="96">
        <f>SUM(P172*Q172*O172)</f>
        <v>0</v>
      </c>
      <c r="S172" s="96" t="s">
        <v>45</v>
      </c>
      <c r="T172" s="63">
        <v>0</v>
      </c>
      <c r="U172" s="63">
        <f>(M172*T172)</f>
        <v>0</v>
      </c>
      <c r="V172" s="391"/>
      <c r="W172" s="63">
        <f t="shared" si="68"/>
        <v>2275</v>
      </c>
      <c r="X172" s="63">
        <f t="shared" si="69"/>
        <v>5200</v>
      </c>
      <c r="Y172" s="63">
        <v>0</v>
      </c>
      <c r="Z172" s="63">
        <v>0</v>
      </c>
      <c r="AA172" s="94">
        <v>0</v>
      </c>
      <c r="AB172" s="35"/>
      <c r="AC172" s="94"/>
      <c r="AD172" s="263"/>
      <c r="AE172" s="63">
        <f t="shared" si="64"/>
        <v>5200</v>
      </c>
      <c r="AF172" s="63">
        <f t="shared" si="59"/>
        <v>7475</v>
      </c>
      <c r="AG172" s="88">
        <f>SUM(M172:M176)</f>
        <v>98</v>
      </c>
      <c r="AH172" s="256">
        <f>SUM(AF172:AF184)</f>
        <v>463802</v>
      </c>
      <c r="AI172" s="66" t="str">
        <f t="shared" si="70"/>
        <v>631-D-DUR</v>
      </c>
      <c r="AJ172" s="53" t="s">
        <v>511</v>
      </c>
      <c r="AK172" s="135">
        <v>463802</v>
      </c>
      <c r="AL172" s="135">
        <v>463802</v>
      </c>
      <c r="AM172" s="41" t="s">
        <v>512</v>
      </c>
    </row>
    <row r="173" spans="1:39" s="243" customFormat="1" ht="35.25" customHeight="1" x14ac:dyDescent="0.2">
      <c r="A173" s="52" t="s">
        <v>509</v>
      </c>
      <c r="B173" s="53"/>
      <c r="C173" s="33" t="s">
        <v>115</v>
      </c>
      <c r="D173" s="33" t="s">
        <v>154</v>
      </c>
      <c r="E173" s="63" t="s">
        <v>155</v>
      </c>
      <c r="F173" s="261" t="s">
        <v>158</v>
      </c>
      <c r="G173" s="261" t="s">
        <v>158</v>
      </c>
      <c r="H173" s="35" t="s">
        <v>158</v>
      </c>
      <c r="I173" s="262" t="s">
        <v>158</v>
      </c>
      <c r="J173" s="93">
        <v>175</v>
      </c>
      <c r="K173" s="94">
        <v>0</v>
      </c>
      <c r="L173" s="94">
        <v>62</v>
      </c>
      <c r="M173" s="94">
        <f>K173+L173</f>
        <v>62</v>
      </c>
      <c r="N173" s="63">
        <f t="shared" si="67"/>
        <v>10850</v>
      </c>
      <c r="O173" s="63">
        <v>0</v>
      </c>
      <c r="P173" s="63">
        <v>0</v>
      </c>
      <c r="Q173" s="96">
        <v>0.4</v>
      </c>
      <c r="R173" s="96">
        <f>SUM(P173*Q173*O173)</f>
        <v>0</v>
      </c>
      <c r="S173" s="96" t="s">
        <v>45</v>
      </c>
      <c r="T173" s="63">
        <v>0</v>
      </c>
      <c r="U173" s="63">
        <f>(M173*T173)</f>
        <v>0</v>
      </c>
      <c r="V173" s="391"/>
      <c r="W173" s="63">
        <f t="shared" si="68"/>
        <v>10850</v>
      </c>
      <c r="X173" s="63">
        <f t="shared" si="69"/>
        <v>24800</v>
      </c>
      <c r="Y173" s="63">
        <v>0</v>
      </c>
      <c r="Z173" s="63">
        <v>0</v>
      </c>
      <c r="AA173" s="94">
        <v>0</v>
      </c>
      <c r="AB173" s="35"/>
      <c r="AC173" s="264"/>
      <c r="AD173" s="258"/>
      <c r="AE173" s="63">
        <f t="shared" si="64"/>
        <v>24800</v>
      </c>
      <c r="AF173" s="63">
        <f t="shared" si="59"/>
        <v>35650</v>
      </c>
      <c r="AG173" s="265"/>
      <c r="AH173" s="96"/>
      <c r="AI173" s="101" t="str">
        <f t="shared" si="70"/>
        <v>631-D-DUR</v>
      </c>
      <c r="AJ173" s="159"/>
      <c r="AK173" s="135"/>
      <c r="AL173" s="135"/>
      <c r="AM173" s="41"/>
    </row>
    <row r="174" spans="1:39" s="243" customFormat="1" ht="38.25" customHeight="1" x14ac:dyDescent="0.2">
      <c r="A174" s="52" t="s">
        <v>509</v>
      </c>
      <c r="B174" s="53"/>
      <c r="C174" s="33" t="s">
        <v>115</v>
      </c>
      <c r="D174" s="33" t="s">
        <v>54</v>
      </c>
      <c r="E174" s="63" t="s">
        <v>155</v>
      </c>
      <c r="F174" s="261" t="s">
        <v>158</v>
      </c>
      <c r="G174" s="261" t="s">
        <v>158</v>
      </c>
      <c r="H174" s="35" t="s">
        <v>158</v>
      </c>
      <c r="I174" s="262" t="s">
        <v>158</v>
      </c>
      <c r="J174" s="93">
        <v>175</v>
      </c>
      <c r="K174" s="94">
        <v>0</v>
      </c>
      <c r="L174" s="94">
        <v>23</v>
      </c>
      <c r="M174" s="94">
        <f>K174+L174</f>
        <v>23</v>
      </c>
      <c r="N174" s="63">
        <f t="shared" si="67"/>
        <v>4025</v>
      </c>
      <c r="O174" s="63">
        <v>0</v>
      </c>
      <c r="P174" s="63">
        <v>0</v>
      </c>
      <c r="Q174" s="96">
        <v>0.4</v>
      </c>
      <c r="R174" s="96">
        <f>SUM(P174*Q174*O174)</f>
        <v>0</v>
      </c>
      <c r="S174" s="96" t="s">
        <v>45</v>
      </c>
      <c r="T174" s="63">
        <v>0</v>
      </c>
      <c r="U174" s="63">
        <v>0</v>
      </c>
      <c r="V174" s="391"/>
      <c r="W174" s="63">
        <f t="shared" si="68"/>
        <v>4025</v>
      </c>
      <c r="X174" s="63">
        <f t="shared" si="69"/>
        <v>9200</v>
      </c>
      <c r="Y174" s="63">
        <v>0</v>
      </c>
      <c r="Z174" s="63">
        <v>0</v>
      </c>
      <c r="AA174" s="94">
        <v>0</v>
      </c>
      <c r="AB174" s="35"/>
      <c r="AC174" s="264"/>
      <c r="AD174" s="258"/>
      <c r="AE174" s="63">
        <f t="shared" si="64"/>
        <v>9200</v>
      </c>
      <c r="AF174" s="63">
        <f t="shared" si="59"/>
        <v>13225</v>
      </c>
      <c r="AG174" s="265"/>
      <c r="AH174" s="96"/>
      <c r="AI174" s="66" t="str">
        <f t="shared" si="70"/>
        <v>631-D-DUR</v>
      </c>
      <c r="AJ174" s="134"/>
      <c r="AK174" s="135"/>
      <c r="AL174" s="135"/>
      <c r="AM174" s="41"/>
    </row>
    <row r="175" spans="1:39" s="243" customFormat="1" ht="39.75" customHeight="1" x14ac:dyDescent="0.2">
      <c r="A175" s="52" t="s">
        <v>509</v>
      </c>
      <c r="B175" s="53"/>
      <c r="C175" s="33" t="s">
        <v>115</v>
      </c>
      <c r="D175" s="33" t="s">
        <v>158</v>
      </c>
      <c r="E175" s="266">
        <v>0</v>
      </c>
      <c r="F175" s="92">
        <v>40</v>
      </c>
      <c r="G175" s="267" t="s">
        <v>513</v>
      </c>
      <c r="H175" s="35" t="s">
        <v>158</v>
      </c>
      <c r="I175" s="53" t="s">
        <v>44</v>
      </c>
      <c r="J175" s="93">
        <v>0</v>
      </c>
      <c r="K175" s="94">
        <v>0</v>
      </c>
      <c r="L175" s="94">
        <v>0</v>
      </c>
      <c r="M175" s="94">
        <v>0</v>
      </c>
      <c r="N175" s="63">
        <f t="shared" si="67"/>
        <v>0</v>
      </c>
      <c r="O175" s="63">
        <v>0</v>
      </c>
      <c r="P175" s="63">
        <v>0</v>
      </c>
      <c r="Q175" s="96">
        <v>0</v>
      </c>
      <c r="R175" s="96">
        <v>0</v>
      </c>
      <c r="S175" s="96" t="s">
        <v>45</v>
      </c>
      <c r="T175" s="63">
        <v>0</v>
      </c>
      <c r="U175" s="63">
        <v>0</v>
      </c>
      <c r="V175" s="391"/>
      <c r="W175" s="63">
        <f t="shared" si="68"/>
        <v>0</v>
      </c>
      <c r="X175" s="63">
        <f t="shared" si="69"/>
        <v>0</v>
      </c>
      <c r="Y175" s="63">
        <v>0</v>
      </c>
      <c r="Z175" s="63">
        <v>0</v>
      </c>
      <c r="AA175" s="94">
        <v>0</v>
      </c>
      <c r="AB175" s="35" t="s">
        <v>45</v>
      </c>
      <c r="AC175" s="94">
        <v>0</v>
      </c>
      <c r="AD175" s="94"/>
      <c r="AE175" s="63">
        <f t="shared" si="64"/>
        <v>0</v>
      </c>
      <c r="AF175" s="63">
        <f t="shared" si="59"/>
        <v>0</v>
      </c>
      <c r="AG175" s="88"/>
      <c r="AH175" s="256"/>
      <c r="AI175" s="66" t="str">
        <f t="shared" si="70"/>
        <v>631-D-DUR</v>
      </c>
      <c r="AJ175" s="108"/>
      <c r="AK175" s="68"/>
      <c r="AL175" s="68"/>
      <c r="AM175" s="41"/>
    </row>
    <row r="176" spans="1:39" s="243" customFormat="1" ht="39.75" customHeight="1" x14ac:dyDescent="0.2">
      <c r="A176" s="52" t="s">
        <v>509</v>
      </c>
      <c r="B176" s="53"/>
      <c r="C176" s="33" t="s">
        <v>115</v>
      </c>
      <c r="D176" s="33" t="s">
        <v>158</v>
      </c>
      <c r="E176" s="266">
        <v>0</v>
      </c>
      <c r="F176" s="92">
        <v>20</v>
      </c>
      <c r="G176" s="268" t="s">
        <v>514</v>
      </c>
      <c r="H176" s="35" t="s">
        <v>158</v>
      </c>
      <c r="I176" s="53" t="s">
        <v>44</v>
      </c>
      <c r="J176" s="93">
        <v>0</v>
      </c>
      <c r="K176" s="94">
        <v>0</v>
      </c>
      <c r="L176" s="94">
        <v>0</v>
      </c>
      <c r="M176" s="94">
        <v>0</v>
      </c>
      <c r="N176" s="63">
        <f t="shared" si="67"/>
        <v>0</v>
      </c>
      <c r="O176" s="63">
        <v>0</v>
      </c>
      <c r="P176" s="63">
        <v>0</v>
      </c>
      <c r="Q176" s="96">
        <v>0</v>
      </c>
      <c r="R176" s="96">
        <v>0</v>
      </c>
      <c r="S176" s="96" t="s">
        <v>45</v>
      </c>
      <c r="T176" s="63">
        <v>0</v>
      </c>
      <c r="U176" s="63">
        <v>0</v>
      </c>
      <c r="V176" s="391"/>
      <c r="W176" s="63">
        <f t="shared" si="68"/>
        <v>0</v>
      </c>
      <c r="X176" s="63">
        <f t="shared" si="69"/>
        <v>0</v>
      </c>
      <c r="Y176" s="63">
        <v>0</v>
      </c>
      <c r="Z176" s="63">
        <v>0</v>
      </c>
      <c r="AA176" s="94">
        <v>0</v>
      </c>
      <c r="AB176" s="35" t="s">
        <v>45</v>
      </c>
      <c r="AC176" s="94">
        <v>0</v>
      </c>
      <c r="AD176" s="94"/>
      <c r="AE176" s="63">
        <f t="shared" si="64"/>
        <v>0</v>
      </c>
      <c r="AF176" s="63">
        <f t="shared" si="59"/>
        <v>0</v>
      </c>
      <c r="AG176" s="88"/>
      <c r="AH176" s="256"/>
      <c r="AI176" s="66" t="str">
        <f t="shared" si="70"/>
        <v>631-D-DUR</v>
      </c>
      <c r="AJ176" s="108"/>
      <c r="AK176" s="68"/>
      <c r="AL176" s="68"/>
      <c r="AM176" s="41"/>
    </row>
    <row r="177" spans="1:39" s="243" customFormat="1" ht="39.75" customHeight="1" x14ac:dyDescent="0.2">
      <c r="A177" s="52" t="s">
        <v>509</v>
      </c>
      <c r="B177" s="53"/>
      <c r="C177" s="33" t="s">
        <v>115</v>
      </c>
      <c r="D177" s="253" t="s">
        <v>486</v>
      </c>
      <c r="E177" s="63" t="s">
        <v>155</v>
      </c>
      <c r="F177" s="261" t="s">
        <v>158</v>
      </c>
      <c r="G177" s="261" t="s">
        <v>158</v>
      </c>
      <c r="H177" s="35" t="s">
        <v>158</v>
      </c>
      <c r="I177" s="262" t="s">
        <v>158</v>
      </c>
      <c r="J177" s="93">
        <v>0</v>
      </c>
      <c r="K177" s="94">
        <v>0</v>
      </c>
      <c r="L177" s="94">
        <v>0</v>
      </c>
      <c r="M177" s="94">
        <v>0</v>
      </c>
      <c r="N177" s="63">
        <v>0</v>
      </c>
      <c r="O177" s="63">
        <v>0</v>
      </c>
      <c r="P177" s="63">
        <v>0</v>
      </c>
      <c r="Q177" s="96">
        <v>0</v>
      </c>
      <c r="R177" s="96">
        <v>0</v>
      </c>
      <c r="S177" s="96" t="s">
        <v>45</v>
      </c>
      <c r="T177" s="63">
        <v>0</v>
      </c>
      <c r="U177" s="63">
        <v>0</v>
      </c>
      <c r="V177" s="391"/>
      <c r="W177" s="63">
        <v>0</v>
      </c>
      <c r="X177" s="63">
        <v>0</v>
      </c>
      <c r="Y177" s="63">
        <v>0</v>
      </c>
      <c r="Z177" s="63">
        <v>0</v>
      </c>
      <c r="AA177" s="269">
        <v>359517</v>
      </c>
      <c r="AB177" s="35"/>
      <c r="AC177" s="264"/>
      <c r="AD177" s="258"/>
      <c r="AE177" s="63">
        <f t="shared" si="64"/>
        <v>359517</v>
      </c>
      <c r="AF177" s="63">
        <f t="shared" si="59"/>
        <v>359517</v>
      </c>
      <c r="AG177" s="265"/>
      <c r="AH177" s="96"/>
      <c r="AI177" s="66" t="str">
        <f t="shared" si="70"/>
        <v>631-D-DUR</v>
      </c>
      <c r="AJ177" s="134"/>
      <c r="AK177" s="135"/>
      <c r="AL177" s="135"/>
      <c r="AM177" s="41"/>
    </row>
    <row r="178" spans="1:39" s="48" customFormat="1" ht="34.5" customHeight="1" x14ac:dyDescent="0.2">
      <c r="A178" s="52" t="s">
        <v>509</v>
      </c>
      <c r="B178" s="53"/>
      <c r="C178" s="33" t="s">
        <v>115</v>
      </c>
      <c r="D178" s="253" t="s">
        <v>486</v>
      </c>
      <c r="E178" s="266">
        <v>0</v>
      </c>
      <c r="F178" s="92">
        <v>20</v>
      </c>
      <c r="G178" s="268" t="s">
        <v>515</v>
      </c>
      <c r="H178" s="35" t="s">
        <v>158</v>
      </c>
      <c r="I178" s="53" t="s">
        <v>44</v>
      </c>
      <c r="J178" s="93">
        <v>0</v>
      </c>
      <c r="K178" s="94">
        <v>0</v>
      </c>
      <c r="L178" s="94">
        <v>0</v>
      </c>
      <c r="M178" s="94">
        <v>0</v>
      </c>
      <c r="N178" s="63">
        <f t="shared" ref="N178:N187" si="71">SUM(M178*175)</f>
        <v>0</v>
      </c>
      <c r="O178" s="63">
        <v>0</v>
      </c>
      <c r="P178" s="63">
        <v>0</v>
      </c>
      <c r="Q178" s="96">
        <v>0</v>
      </c>
      <c r="R178" s="96">
        <v>0</v>
      </c>
      <c r="S178" s="96" t="s">
        <v>45</v>
      </c>
      <c r="T178" s="63">
        <v>0</v>
      </c>
      <c r="U178" s="63">
        <v>0</v>
      </c>
      <c r="V178" s="391"/>
      <c r="W178" s="63">
        <f t="shared" ref="W178:W187" si="72">N178+R178+U178</f>
        <v>0</v>
      </c>
      <c r="X178" s="63">
        <f t="shared" ref="X178:X187" si="73">SUM(M178*400)</f>
        <v>0</v>
      </c>
      <c r="Y178" s="63">
        <v>0</v>
      </c>
      <c r="Z178" s="63">
        <v>0</v>
      </c>
      <c r="AA178" s="94">
        <v>0</v>
      </c>
      <c r="AB178" s="35" t="s">
        <v>45</v>
      </c>
      <c r="AC178" s="269">
        <v>2140</v>
      </c>
      <c r="AD178" s="258" t="s">
        <v>516</v>
      </c>
      <c r="AE178" s="63">
        <f t="shared" si="64"/>
        <v>2140</v>
      </c>
      <c r="AF178" s="63">
        <f t="shared" si="59"/>
        <v>2140</v>
      </c>
      <c r="AG178" s="88"/>
      <c r="AH178" s="256"/>
      <c r="AI178" s="66" t="str">
        <f t="shared" si="70"/>
        <v>631-D-DUR</v>
      </c>
      <c r="AJ178" s="108"/>
      <c r="AK178" s="68"/>
      <c r="AL178" s="68"/>
      <c r="AM178" s="47"/>
    </row>
    <row r="179" spans="1:39" s="48" customFormat="1" ht="28.5" customHeight="1" x14ac:dyDescent="0.2">
      <c r="A179" s="52" t="s">
        <v>509</v>
      </c>
      <c r="B179" s="53"/>
      <c r="C179" s="33" t="s">
        <v>115</v>
      </c>
      <c r="D179" s="253" t="s">
        <v>486</v>
      </c>
      <c r="E179" s="266">
        <v>0</v>
      </c>
      <c r="F179" s="92">
        <v>20</v>
      </c>
      <c r="G179" s="268" t="s">
        <v>517</v>
      </c>
      <c r="H179" s="35" t="s">
        <v>158</v>
      </c>
      <c r="I179" s="53" t="s">
        <v>44</v>
      </c>
      <c r="J179" s="93">
        <v>0</v>
      </c>
      <c r="K179" s="94">
        <v>0</v>
      </c>
      <c r="L179" s="94">
        <v>0</v>
      </c>
      <c r="M179" s="94">
        <v>0</v>
      </c>
      <c r="N179" s="63">
        <f t="shared" si="71"/>
        <v>0</v>
      </c>
      <c r="O179" s="63">
        <v>0</v>
      </c>
      <c r="P179" s="63">
        <v>0</v>
      </c>
      <c r="Q179" s="96">
        <v>0</v>
      </c>
      <c r="R179" s="96">
        <v>0</v>
      </c>
      <c r="S179" s="96" t="s">
        <v>45</v>
      </c>
      <c r="T179" s="63">
        <v>0</v>
      </c>
      <c r="U179" s="63">
        <v>0</v>
      </c>
      <c r="V179" s="391"/>
      <c r="W179" s="63">
        <f t="shared" si="72"/>
        <v>0</v>
      </c>
      <c r="X179" s="63">
        <f t="shared" si="73"/>
        <v>0</v>
      </c>
      <c r="Y179" s="63">
        <v>0</v>
      </c>
      <c r="Z179" s="63">
        <v>0</v>
      </c>
      <c r="AA179" s="94">
        <v>0</v>
      </c>
      <c r="AB179" s="35" t="s">
        <v>45</v>
      </c>
      <c r="AC179" s="269">
        <v>14480</v>
      </c>
      <c r="AD179" s="258" t="s">
        <v>505</v>
      </c>
      <c r="AE179" s="63">
        <f t="shared" si="64"/>
        <v>14480</v>
      </c>
      <c r="AF179" s="63">
        <f t="shared" si="59"/>
        <v>14480</v>
      </c>
      <c r="AG179" s="88"/>
      <c r="AH179" s="256"/>
      <c r="AI179" s="66" t="str">
        <f t="shared" si="70"/>
        <v>631-D-DUR</v>
      </c>
      <c r="AJ179" s="108"/>
      <c r="AK179" s="68"/>
      <c r="AL179" s="68"/>
      <c r="AM179" s="47"/>
    </row>
    <row r="180" spans="1:39" s="48" customFormat="1" ht="33" customHeight="1" x14ac:dyDescent="0.2">
      <c r="A180" s="52" t="s">
        <v>509</v>
      </c>
      <c r="B180" s="53"/>
      <c r="C180" s="33" t="s">
        <v>115</v>
      </c>
      <c r="D180" s="253" t="s">
        <v>486</v>
      </c>
      <c r="E180" s="266">
        <v>0</v>
      </c>
      <c r="F180" s="92">
        <v>20</v>
      </c>
      <c r="G180" s="268" t="s">
        <v>518</v>
      </c>
      <c r="H180" s="35" t="s">
        <v>158</v>
      </c>
      <c r="I180" s="53" t="s">
        <v>44</v>
      </c>
      <c r="J180" s="93">
        <v>0</v>
      </c>
      <c r="K180" s="94">
        <v>0</v>
      </c>
      <c r="L180" s="94">
        <v>0</v>
      </c>
      <c r="M180" s="94">
        <v>0</v>
      </c>
      <c r="N180" s="63">
        <f t="shared" si="71"/>
        <v>0</v>
      </c>
      <c r="O180" s="63">
        <v>0</v>
      </c>
      <c r="P180" s="63">
        <v>0</v>
      </c>
      <c r="Q180" s="96">
        <v>0</v>
      </c>
      <c r="R180" s="96">
        <v>0</v>
      </c>
      <c r="S180" s="96" t="s">
        <v>45</v>
      </c>
      <c r="T180" s="63">
        <v>0</v>
      </c>
      <c r="U180" s="63">
        <v>0</v>
      </c>
      <c r="V180" s="391"/>
      <c r="W180" s="63">
        <f t="shared" si="72"/>
        <v>0</v>
      </c>
      <c r="X180" s="63">
        <f t="shared" si="73"/>
        <v>0</v>
      </c>
      <c r="Y180" s="63">
        <v>0</v>
      </c>
      <c r="Z180" s="63">
        <v>0</v>
      </c>
      <c r="AA180" s="94">
        <v>0</v>
      </c>
      <c r="AB180" s="35" t="s">
        <v>45</v>
      </c>
      <c r="AC180" s="269">
        <v>3200</v>
      </c>
      <c r="AD180" s="258" t="s">
        <v>519</v>
      </c>
      <c r="AE180" s="63">
        <f t="shared" si="64"/>
        <v>3200</v>
      </c>
      <c r="AF180" s="63">
        <f t="shared" si="59"/>
        <v>3200</v>
      </c>
      <c r="AG180" s="88"/>
      <c r="AH180" s="256"/>
      <c r="AI180" s="66" t="str">
        <f t="shared" si="70"/>
        <v>631-D-DUR</v>
      </c>
      <c r="AJ180" s="108"/>
      <c r="AK180" s="68"/>
      <c r="AL180" s="68"/>
      <c r="AM180" s="47"/>
    </row>
    <row r="181" spans="1:39" s="48" customFormat="1" ht="47" customHeight="1" x14ac:dyDescent="0.2">
      <c r="A181" s="52" t="s">
        <v>509</v>
      </c>
      <c r="B181" s="53"/>
      <c r="C181" s="33" t="s">
        <v>115</v>
      </c>
      <c r="D181" s="253" t="s">
        <v>486</v>
      </c>
      <c r="E181" s="266">
        <v>0</v>
      </c>
      <c r="F181" s="92">
        <v>15</v>
      </c>
      <c r="G181" s="268" t="s">
        <v>520</v>
      </c>
      <c r="H181" s="35" t="s">
        <v>158</v>
      </c>
      <c r="I181" s="53" t="s">
        <v>44</v>
      </c>
      <c r="J181" s="93">
        <v>0</v>
      </c>
      <c r="K181" s="94">
        <v>0</v>
      </c>
      <c r="L181" s="94">
        <v>0</v>
      </c>
      <c r="M181" s="94">
        <v>0</v>
      </c>
      <c r="N181" s="63">
        <f t="shared" si="71"/>
        <v>0</v>
      </c>
      <c r="O181" s="63">
        <v>0</v>
      </c>
      <c r="P181" s="63">
        <v>0</v>
      </c>
      <c r="Q181" s="96">
        <v>0</v>
      </c>
      <c r="R181" s="96">
        <v>0</v>
      </c>
      <c r="S181" s="96" t="s">
        <v>45</v>
      </c>
      <c r="T181" s="63">
        <v>0</v>
      </c>
      <c r="U181" s="63">
        <v>0</v>
      </c>
      <c r="V181" s="391"/>
      <c r="W181" s="63">
        <f t="shared" si="72"/>
        <v>0</v>
      </c>
      <c r="X181" s="63">
        <f t="shared" si="73"/>
        <v>0</v>
      </c>
      <c r="Y181" s="63">
        <v>0</v>
      </c>
      <c r="Z181" s="63">
        <v>0</v>
      </c>
      <c r="AA181" s="94">
        <v>0</v>
      </c>
      <c r="AB181" s="35" t="s">
        <v>45</v>
      </c>
      <c r="AC181" s="269">
        <v>6840</v>
      </c>
      <c r="AD181" s="258" t="s">
        <v>521</v>
      </c>
      <c r="AE181" s="63">
        <f t="shared" si="64"/>
        <v>6840</v>
      </c>
      <c r="AF181" s="63">
        <f t="shared" si="59"/>
        <v>6840</v>
      </c>
      <c r="AG181" s="88"/>
      <c r="AH181" s="256"/>
      <c r="AI181" s="101" t="str">
        <f t="shared" si="70"/>
        <v>631-D-DUR</v>
      </c>
      <c r="AJ181" s="109" t="s">
        <v>522</v>
      </c>
      <c r="AK181" s="68"/>
      <c r="AL181" s="68"/>
      <c r="AM181" s="47"/>
    </row>
    <row r="182" spans="1:39" s="48" customFormat="1" ht="30.75" customHeight="1" x14ac:dyDescent="0.2">
      <c r="A182" s="52" t="s">
        <v>509</v>
      </c>
      <c r="B182" s="53"/>
      <c r="C182" s="33" t="s">
        <v>115</v>
      </c>
      <c r="D182" s="253" t="s">
        <v>486</v>
      </c>
      <c r="E182" s="260">
        <v>31465</v>
      </c>
      <c r="F182" s="260" t="s">
        <v>158</v>
      </c>
      <c r="G182" s="255" t="s">
        <v>523</v>
      </c>
      <c r="H182" s="35" t="s">
        <v>158</v>
      </c>
      <c r="I182" s="53" t="s">
        <v>44</v>
      </c>
      <c r="J182" s="93">
        <v>0</v>
      </c>
      <c r="K182" s="94">
        <v>0</v>
      </c>
      <c r="L182" s="94">
        <v>0</v>
      </c>
      <c r="M182" s="94">
        <v>0</v>
      </c>
      <c r="N182" s="63">
        <f t="shared" si="71"/>
        <v>0</v>
      </c>
      <c r="O182" s="63">
        <v>0</v>
      </c>
      <c r="P182" s="63">
        <v>0</v>
      </c>
      <c r="Q182" s="96">
        <v>0</v>
      </c>
      <c r="R182" s="96">
        <v>0</v>
      </c>
      <c r="S182" s="96" t="s">
        <v>45</v>
      </c>
      <c r="T182" s="63">
        <v>0</v>
      </c>
      <c r="U182" s="63">
        <v>0</v>
      </c>
      <c r="V182" s="391"/>
      <c r="W182" s="63">
        <f t="shared" si="72"/>
        <v>0</v>
      </c>
      <c r="X182" s="63">
        <f t="shared" si="73"/>
        <v>0</v>
      </c>
      <c r="Y182" s="63">
        <v>0</v>
      </c>
      <c r="Z182" s="63">
        <v>0</v>
      </c>
      <c r="AA182" s="94">
        <v>0</v>
      </c>
      <c r="AB182" s="35" t="s">
        <v>45</v>
      </c>
      <c r="AC182" s="94">
        <v>0</v>
      </c>
      <c r="AD182" s="258" t="s">
        <v>524</v>
      </c>
      <c r="AE182" s="63">
        <f t="shared" si="64"/>
        <v>0</v>
      </c>
      <c r="AF182" s="63">
        <f t="shared" si="59"/>
        <v>0</v>
      </c>
      <c r="AG182" s="88"/>
      <c r="AH182" s="256"/>
      <c r="AI182" s="101" t="str">
        <f t="shared" si="70"/>
        <v>631-D-DUR</v>
      </c>
      <c r="AJ182" s="159" t="s">
        <v>525</v>
      </c>
      <c r="AK182" s="135"/>
      <c r="AL182" s="135"/>
      <c r="AM182" s="47"/>
    </row>
    <row r="183" spans="1:39" s="48" customFormat="1" ht="27" customHeight="1" x14ac:dyDescent="0.2">
      <c r="A183" s="52" t="s">
        <v>509</v>
      </c>
      <c r="B183" s="53"/>
      <c r="C183" s="33" t="s">
        <v>115</v>
      </c>
      <c r="D183" s="33" t="s">
        <v>63</v>
      </c>
      <c r="E183" s="63" t="s">
        <v>155</v>
      </c>
      <c r="F183" s="261" t="s">
        <v>158</v>
      </c>
      <c r="G183" s="261" t="s">
        <v>158</v>
      </c>
      <c r="H183" s="35" t="s">
        <v>158</v>
      </c>
      <c r="I183" s="262" t="s">
        <v>158</v>
      </c>
      <c r="J183" s="93">
        <v>175</v>
      </c>
      <c r="K183" s="94">
        <v>0</v>
      </c>
      <c r="L183" s="94">
        <v>15</v>
      </c>
      <c r="M183" s="94">
        <f>K183+L183</f>
        <v>15</v>
      </c>
      <c r="N183" s="63">
        <f t="shared" si="71"/>
        <v>2625</v>
      </c>
      <c r="O183" s="63">
        <v>0</v>
      </c>
      <c r="P183" s="63">
        <v>0</v>
      </c>
      <c r="Q183" s="96">
        <v>0</v>
      </c>
      <c r="R183" s="96">
        <f>SUM(P183*Q183*O183)</f>
        <v>0</v>
      </c>
      <c r="S183" s="96" t="s">
        <v>45</v>
      </c>
      <c r="T183" s="63">
        <v>0</v>
      </c>
      <c r="U183" s="63">
        <f>(M183*T183)</f>
        <v>0</v>
      </c>
      <c r="V183" s="391"/>
      <c r="W183" s="63">
        <f t="shared" si="72"/>
        <v>2625</v>
      </c>
      <c r="X183" s="63">
        <f t="shared" si="73"/>
        <v>6000</v>
      </c>
      <c r="Y183" s="63">
        <v>0</v>
      </c>
      <c r="Z183" s="63">
        <v>0</v>
      </c>
      <c r="AA183" s="94">
        <v>0</v>
      </c>
      <c r="AB183" s="35"/>
      <c r="AC183" s="264"/>
      <c r="AD183" s="258"/>
      <c r="AE183" s="63">
        <f t="shared" si="64"/>
        <v>6000</v>
      </c>
      <c r="AF183" s="63">
        <f t="shared" si="59"/>
        <v>8625</v>
      </c>
      <c r="AG183" s="265"/>
      <c r="AH183" s="96"/>
      <c r="AI183" s="66" t="str">
        <f t="shared" si="70"/>
        <v>631-D-DUR</v>
      </c>
      <c r="AJ183" s="134"/>
      <c r="AK183" s="135"/>
      <c r="AL183" s="135"/>
      <c r="AM183" s="47"/>
    </row>
    <row r="184" spans="1:39" s="48" customFormat="1" ht="58" customHeight="1" x14ac:dyDescent="0.2">
      <c r="A184" s="52" t="s">
        <v>509</v>
      </c>
      <c r="B184" s="53"/>
      <c r="C184" s="33" t="s">
        <v>115</v>
      </c>
      <c r="D184" s="33" t="s">
        <v>40</v>
      </c>
      <c r="E184" s="63" t="s">
        <v>155</v>
      </c>
      <c r="F184" s="261" t="s">
        <v>158</v>
      </c>
      <c r="G184" s="261" t="s">
        <v>158</v>
      </c>
      <c r="H184" s="35" t="s">
        <v>158</v>
      </c>
      <c r="I184" s="262" t="s">
        <v>158</v>
      </c>
      <c r="J184" s="93">
        <v>175</v>
      </c>
      <c r="K184" s="94">
        <v>0</v>
      </c>
      <c r="L184" s="94">
        <v>22</v>
      </c>
      <c r="M184" s="94">
        <f>K184+L184</f>
        <v>22</v>
      </c>
      <c r="N184" s="63">
        <f t="shared" si="71"/>
        <v>3850</v>
      </c>
      <c r="O184" s="63">
        <v>0</v>
      </c>
      <c r="P184" s="63">
        <v>0</v>
      </c>
      <c r="Q184" s="96">
        <v>0</v>
      </c>
      <c r="R184" s="96">
        <f>SUM(P184*Q184*O184)</f>
        <v>0</v>
      </c>
      <c r="S184" s="96" t="s">
        <v>45</v>
      </c>
      <c r="T184" s="63">
        <v>0</v>
      </c>
      <c r="U184" s="63">
        <f>(M184*T184)</f>
        <v>0</v>
      </c>
      <c r="V184" s="391"/>
      <c r="W184" s="63">
        <f t="shared" si="72"/>
        <v>3850</v>
      </c>
      <c r="X184" s="63">
        <f t="shared" si="73"/>
        <v>8800</v>
      </c>
      <c r="Y184" s="63">
        <v>0</v>
      </c>
      <c r="Z184" s="63">
        <v>0</v>
      </c>
      <c r="AA184" s="94">
        <v>0</v>
      </c>
      <c r="AB184" s="35"/>
      <c r="AC184" s="264"/>
      <c r="AD184" s="258"/>
      <c r="AE184" s="63">
        <f t="shared" si="64"/>
        <v>8800</v>
      </c>
      <c r="AF184" s="63">
        <f t="shared" si="59"/>
        <v>12650</v>
      </c>
      <c r="AG184" s="265"/>
      <c r="AH184" s="96"/>
      <c r="AI184" s="66" t="str">
        <f t="shared" si="70"/>
        <v>631-D-DUR</v>
      </c>
      <c r="AJ184" s="134"/>
      <c r="AK184" s="135"/>
      <c r="AL184" s="135"/>
      <c r="AM184" s="47"/>
    </row>
    <row r="185" spans="1:39" s="48" customFormat="1" ht="70" customHeight="1" x14ac:dyDescent="0.2">
      <c r="A185" s="52" t="s">
        <v>526</v>
      </c>
      <c r="B185" s="270" t="s">
        <v>527</v>
      </c>
      <c r="C185" s="33" t="s">
        <v>39</v>
      </c>
      <c r="D185" s="33" t="s">
        <v>149</v>
      </c>
      <c r="E185" s="164" t="s">
        <v>41</v>
      </c>
      <c r="F185" s="259" t="s">
        <v>158</v>
      </c>
      <c r="G185" s="69" t="s">
        <v>528</v>
      </c>
      <c r="H185" s="35">
        <v>0</v>
      </c>
      <c r="I185" s="53" t="s">
        <v>44</v>
      </c>
      <c r="J185" s="93">
        <v>175</v>
      </c>
      <c r="K185" s="94">
        <v>0</v>
      </c>
      <c r="L185" s="94">
        <v>0</v>
      </c>
      <c r="M185" s="94">
        <f>K185+L185</f>
        <v>0</v>
      </c>
      <c r="N185" s="63">
        <f t="shared" si="71"/>
        <v>0</v>
      </c>
      <c r="O185" s="63">
        <v>0</v>
      </c>
      <c r="P185" s="63">
        <v>0</v>
      </c>
      <c r="Q185" s="96">
        <v>0.4</v>
      </c>
      <c r="R185" s="96">
        <f>SUM(P185*Q185*O185)</f>
        <v>0</v>
      </c>
      <c r="S185" s="271"/>
      <c r="T185" s="63">
        <v>0</v>
      </c>
      <c r="U185" s="63">
        <f>(M185*T185)</f>
        <v>0</v>
      </c>
      <c r="V185" s="259"/>
      <c r="W185" s="63">
        <f t="shared" si="72"/>
        <v>0</v>
      </c>
      <c r="X185" s="63">
        <f t="shared" si="73"/>
        <v>0</v>
      </c>
      <c r="Y185" s="63">
        <v>0</v>
      </c>
      <c r="Z185" s="63">
        <v>0</v>
      </c>
      <c r="AA185" s="94">
        <v>0</v>
      </c>
      <c r="AB185" s="35" t="s">
        <v>529</v>
      </c>
      <c r="AC185" s="94">
        <v>0</v>
      </c>
      <c r="AD185" s="94"/>
      <c r="AE185" s="63">
        <f t="shared" si="64"/>
        <v>0</v>
      </c>
      <c r="AF185" s="63">
        <f t="shared" si="59"/>
        <v>0</v>
      </c>
      <c r="AG185" s="88">
        <f>SUM(M185:M189)</f>
        <v>17</v>
      </c>
      <c r="AH185" s="256">
        <f>SUM(AF185:AF193)</f>
        <v>78605</v>
      </c>
      <c r="AI185" s="170" t="str">
        <f t="shared" si="70"/>
        <v>631-F FLE</v>
      </c>
      <c r="AJ185" s="53" t="s">
        <v>530</v>
      </c>
      <c r="AK185" s="68">
        <v>78605</v>
      </c>
      <c r="AL185" s="68"/>
      <c r="AM185" s="47"/>
    </row>
    <row r="186" spans="1:39" s="48" customFormat="1" ht="39" customHeight="1" x14ac:dyDescent="0.2">
      <c r="A186" s="52" t="s">
        <v>526</v>
      </c>
      <c r="B186" s="53"/>
      <c r="C186" s="33" t="s">
        <v>39</v>
      </c>
      <c r="D186" s="33" t="s">
        <v>154</v>
      </c>
      <c r="E186" s="164" t="s">
        <v>41</v>
      </c>
      <c r="F186" s="259" t="s">
        <v>158</v>
      </c>
      <c r="G186" s="69" t="s">
        <v>528</v>
      </c>
      <c r="H186" s="35">
        <v>0</v>
      </c>
      <c r="I186" s="53" t="s">
        <v>44</v>
      </c>
      <c r="J186" s="93">
        <v>175</v>
      </c>
      <c r="K186" s="94">
        <v>0</v>
      </c>
      <c r="L186" s="94">
        <v>8</v>
      </c>
      <c r="M186" s="94">
        <f>K186+L186</f>
        <v>8</v>
      </c>
      <c r="N186" s="63">
        <f t="shared" si="71"/>
        <v>1400</v>
      </c>
      <c r="O186" s="63">
        <v>0</v>
      </c>
      <c r="P186" s="63">
        <v>0</v>
      </c>
      <c r="Q186" s="96">
        <v>0.4</v>
      </c>
      <c r="R186" s="96">
        <f>SUM(P186*Q186*O186)</f>
        <v>0</v>
      </c>
      <c r="S186" s="271"/>
      <c r="T186" s="63">
        <v>0</v>
      </c>
      <c r="U186" s="63">
        <f>(M186*T186)</f>
        <v>0</v>
      </c>
      <c r="V186" s="259"/>
      <c r="W186" s="63">
        <f t="shared" si="72"/>
        <v>1400</v>
      </c>
      <c r="X186" s="63">
        <f t="shared" si="73"/>
        <v>3200</v>
      </c>
      <c r="Y186" s="63">
        <v>0</v>
      </c>
      <c r="Z186" s="63">
        <v>0</v>
      </c>
      <c r="AA186" s="94">
        <v>0</v>
      </c>
      <c r="AB186" s="35" t="s">
        <v>45</v>
      </c>
      <c r="AC186" s="94">
        <v>0</v>
      </c>
      <c r="AD186" s="94"/>
      <c r="AE186" s="63">
        <f t="shared" si="64"/>
        <v>3200</v>
      </c>
      <c r="AF186" s="63">
        <f t="shared" si="59"/>
        <v>4600</v>
      </c>
      <c r="AG186" s="88"/>
      <c r="AH186" s="256"/>
      <c r="AI186" s="170" t="str">
        <f t="shared" si="70"/>
        <v>631-F FLE</v>
      </c>
      <c r="AJ186" s="108"/>
      <c r="AK186" s="68"/>
      <c r="AL186" s="68"/>
      <c r="AM186" s="47"/>
    </row>
    <row r="187" spans="1:39" s="48" customFormat="1" ht="40.5" customHeight="1" x14ac:dyDescent="0.2">
      <c r="A187" s="52" t="s">
        <v>526</v>
      </c>
      <c r="B187" s="53"/>
      <c r="C187" s="33" t="s">
        <v>39</v>
      </c>
      <c r="D187" s="33" t="s">
        <v>54</v>
      </c>
      <c r="E187" s="164" t="s">
        <v>41</v>
      </c>
      <c r="F187" s="259" t="s">
        <v>158</v>
      </c>
      <c r="G187" s="69" t="s">
        <v>528</v>
      </c>
      <c r="H187" s="35">
        <v>0</v>
      </c>
      <c r="I187" s="53" t="s">
        <v>44</v>
      </c>
      <c r="J187" s="93">
        <v>175</v>
      </c>
      <c r="K187" s="94">
        <v>0</v>
      </c>
      <c r="L187" s="94">
        <v>9</v>
      </c>
      <c r="M187" s="94">
        <f>K187+L187</f>
        <v>9</v>
      </c>
      <c r="N187" s="63">
        <f t="shared" si="71"/>
        <v>1575</v>
      </c>
      <c r="O187" s="63">
        <v>0</v>
      </c>
      <c r="P187" s="63">
        <v>0</v>
      </c>
      <c r="Q187" s="96">
        <v>0.4</v>
      </c>
      <c r="R187" s="96">
        <f>SUM(P187*Q187*O187)</f>
        <v>0</v>
      </c>
      <c r="S187" s="271"/>
      <c r="T187" s="63">
        <v>0</v>
      </c>
      <c r="U187" s="63">
        <v>0</v>
      </c>
      <c r="V187" s="259"/>
      <c r="W187" s="63">
        <f t="shared" si="72"/>
        <v>1575</v>
      </c>
      <c r="X187" s="63">
        <f t="shared" si="73"/>
        <v>3600</v>
      </c>
      <c r="Y187" s="63">
        <v>0</v>
      </c>
      <c r="Z187" s="63">
        <v>0</v>
      </c>
      <c r="AA187" s="94">
        <v>0</v>
      </c>
      <c r="AB187" s="35" t="s">
        <v>45</v>
      </c>
      <c r="AC187" s="94">
        <v>0</v>
      </c>
      <c r="AD187" s="94"/>
      <c r="AE187" s="63">
        <f t="shared" si="64"/>
        <v>3600</v>
      </c>
      <c r="AF187" s="63">
        <f t="shared" si="59"/>
        <v>5175</v>
      </c>
      <c r="AG187" s="88"/>
      <c r="AH187" s="256"/>
      <c r="AI187" s="170" t="str">
        <f t="shared" si="70"/>
        <v>631-F FLE</v>
      </c>
      <c r="AJ187" s="108"/>
      <c r="AK187" s="68"/>
      <c r="AL187" s="68"/>
      <c r="AM187" s="47"/>
    </row>
    <row r="188" spans="1:39" s="48" customFormat="1" ht="39.75" customHeight="1" x14ac:dyDescent="0.2">
      <c r="A188" s="52" t="s">
        <v>526</v>
      </c>
      <c r="B188" s="53"/>
      <c r="C188" s="33" t="s">
        <v>39</v>
      </c>
      <c r="D188" s="253" t="s">
        <v>486</v>
      </c>
      <c r="E188" s="164" t="s">
        <v>41</v>
      </c>
      <c r="F188" s="259" t="s">
        <v>158</v>
      </c>
      <c r="G188" s="69" t="s">
        <v>528</v>
      </c>
      <c r="H188" s="35" t="s">
        <v>158</v>
      </c>
      <c r="I188" s="53" t="s">
        <v>44</v>
      </c>
      <c r="J188" s="93">
        <v>0</v>
      </c>
      <c r="K188" s="94">
        <v>0</v>
      </c>
      <c r="L188" s="94">
        <v>0</v>
      </c>
      <c r="M188" s="94">
        <v>0</v>
      </c>
      <c r="N188" s="63">
        <v>0</v>
      </c>
      <c r="O188" s="63">
        <v>0</v>
      </c>
      <c r="P188" s="63">
        <v>0</v>
      </c>
      <c r="Q188" s="96">
        <v>0</v>
      </c>
      <c r="R188" s="96">
        <v>0</v>
      </c>
      <c r="S188" s="271" t="s">
        <v>45</v>
      </c>
      <c r="T188" s="63">
        <v>0</v>
      </c>
      <c r="U188" s="63">
        <v>0</v>
      </c>
      <c r="V188" s="259"/>
      <c r="W188" s="63">
        <v>0</v>
      </c>
      <c r="X188" s="63">
        <v>0</v>
      </c>
      <c r="Y188" s="63">
        <v>0</v>
      </c>
      <c r="Z188" s="63">
        <v>0</v>
      </c>
      <c r="AA188" s="269">
        <v>49100</v>
      </c>
      <c r="AB188" s="35"/>
      <c r="AC188" s="94">
        <v>0</v>
      </c>
      <c r="AD188" s="94"/>
      <c r="AE188" s="63">
        <f t="shared" si="64"/>
        <v>49100</v>
      </c>
      <c r="AF188" s="63">
        <f t="shared" si="59"/>
        <v>49100</v>
      </c>
      <c r="AG188" s="88"/>
      <c r="AH188" s="256"/>
      <c r="AI188" s="170"/>
      <c r="AJ188" s="108"/>
      <c r="AK188" s="68"/>
      <c r="AL188" s="68"/>
      <c r="AM188" s="47"/>
    </row>
    <row r="189" spans="1:39" s="48" customFormat="1" ht="36.75" customHeight="1" x14ac:dyDescent="0.2">
      <c r="A189" s="52" t="s">
        <v>526</v>
      </c>
      <c r="B189" s="53"/>
      <c r="C189" s="33" t="s">
        <v>39</v>
      </c>
      <c r="D189" s="253" t="s">
        <v>486</v>
      </c>
      <c r="E189" s="117">
        <v>0</v>
      </c>
      <c r="F189" s="117">
        <v>15</v>
      </c>
      <c r="G189" s="268" t="s">
        <v>531</v>
      </c>
      <c r="H189" s="35">
        <v>0</v>
      </c>
      <c r="I189" s="53" t="s">
        <v>44</v>
      </c>
      <c r="J189" s="93">
        <v>175</v>
      </c>
      <c r="K189" s="94">
        <v>0</v>
      </c>
      <c r="L189" s="94">
        <v>0</v>
      </c>
      <c r="M189" s="94">
        <f t="shared" ref="M189:M220" si="74">K189+L189</f>
        <v>0</v>
      </c>
      <c r="N189" s="63">
        <f>SUM(M189*175)</f>
        <v>0</v>
      </c>
      <c r="O189" s="63">
        <v>0</v>
      </c>
      <c r="P189" s="63">
        <v>0</v>
      </c>
      <c r="Q189" s="96">
        <v>0</v>
      </c>
      <c r="R189" s="96">
        <f t="shared" ref="R189:R255" si="75">SUM(P189*Q189*O189)</f>
        <v>0</v>
      </c>
      <c r="S189" s="271"/>
      <c r="T189" s="63">
        <v>0</v>
      </c>
      <c r="U189" s="63">
        <f>(M189*T189)</f>
        <v>0</v>
      </c>
      <c r="V189" s="259"/>
      <c r="W189" s="63">
        <f t="shared" ref="W189:W255" si="76">N189+R189+U189</f>
        <v>0</v>
      </c>
      <c r="X189" s="63">
        <f>SUM(M189*400)</f>
        <v>0</v>
      </c>
      <c r="Y189" s="63">
        <v>0</v>
      </c>
      <c r="Z189" s="63">
        <v>0</v>
      </c>
      <c r="AA189" s="94">
        <v>0</v>
      </c>
      <c r="AB189" s="35" t="s">
        <v>45</v>
      </c>
      <c r="AC189" s="269">
        <v>7770</v>
      </c>
      <c r="AD189" s="258" t="s">
        <v>532</v>
      </c>
      <c r="AE189" s="63">
        <f t="shared" si="64"/>
        <v>7770</v>
      </c>
      <c r="AF189" s="63">
        <f t="shared" si="59"/>
        <v>7770</v>
      </c>
      <c r="AG189" s="88"/>
      <c r="AH189" s="256"/>
      <c r="AI189" s="170" t="str">
        <f t="shared" ref="AI189:AI206" si="77">A189</f>
        <v>631-F FLE</v>
      </c>
      <c r="AJ189" s="108"/>
      <c r="AK189" s="68"/>
      <c r="AL189" s="68"/>
      <c r="AM189" s="47"/>
    </row>
    <row r="190" spans="1:39" s="48" customFormat="1" ht="36.75" customHeight="1" x14ac:dyDescent="0.2">
      <c r="A190" s="52" t="s">
        <v>526</v>
      </c>
      <c r="B190" s="53"/>
      <c r="C190" s="33" t="s">
        <v>39</v>
      </c>
      <c r="D190" s="253" t="s">
        <v>486</v>
      </c>
      <c r="E190" s="117">
        <v>0</v>
      </c>
      <c r="F190" s="117">
        <v>15</v>
      </c>
      <c r="G190" s="268" t="s">
        <v>533</v>
      </c>
      <c r="H190" s="35">
        <v>0</v>
      </c>
      <c r="I190" s="53" t="s">
        <v>44</v>
      </c>
      <c r="J190" s="93">
        <v>175</v>
      </c>
      <c r="K190" s="94">
        <v>0</v>
      </c>
      <c r="L190" s="94">
        <v>0</v>
      </c>
      <c r="M190" s="94">
        <f t="shared" si="74"/>
        <v>0</v>
      </c>
      <c r="N190" s="63">
        <f>SUM(M190*175)</f>
        <v>0</v>
      </c>
      <c r="O190" s="63">
        <v>0</v>
      </c>
      <c r="P190" s="63">
        <v>0</v>
      </c>
      <c r="Q190" s="96">
        <v>0</v>
      </c>
      <c r="R190" s="96">
        <f t="shared" si="75"/>
        <v>0</v>
      </c>
      <c r="S190" s="271"/>
      <c r="T190" s="63">
        <v>0</v>
      </c>
      <c r="U190" s="63">
        <f>(M190*T190)</f>
        <v>0</v>
      </c>
      <c r="V190" s="259"/>
      <c r="W190" s="63">
        <f t="shared" si="76"/>
        <v>0</v>
      </c>
      <c r="X190" s="63">
        <f>SUM(M190*400)</f>
        <v>0</v>
      </c>
      <c r="Y190" s="63">
        <v>0</v>
      </c>
      <c r="Z190" s="63">
        <v>0</v>
      </c>
      <c r="AA190" s="94">
        <v>0</v>
      </c>
      <c r="AB190" s="35" t="s">
        <v>45</v>
      </c>
      <c r="AC190" s="269">
        <v>4485</v>
      </c>
      <c r="AD190" s="258" t="s">
        <v>534</v>
      </c>
      <c r="AE190" s="63">
        <f t="shared" si="64"/>
        <v>4485</v>
      </c>
      <c r="AF190" s="63">
        <f t="shared" si="59"/>
        <v>4485</v>
      </c>
      <c r="AG190" s="88"/>
      <c r="AH190" s="256"/>
      <c r="AI190" s="170" t="str">
        <f t="shared" si="77"/>
        <v>631-F FLE</v>
      </c>
      <c r="AJ190" s="108"/>
      <c r="AK190" s="68"/>
      <c r="AL190" s="68"/>
      <c r="AM190" s="47"/>
    </row>
    <row r="191" spans="1:39" s="48" customFormat="1" ht="48" customHeight="1" x14ac:dyDescent="0.2">
      <c r="A191" s="52" t="s">
        <v>526</v>
      </c>
      <c r="B191" s="53"/>
      <c r="C191" s="33" t="s">
        <v>39</v>
      </c>
      <c r="D191" s="253" t="s">
        <v>486</v>
      </c>
      <c r="E191" s="260">
        <v>6990</v>
      </c>
      <c r="F191" s="272" t="s">
        <v>158</v>
      </c>
      <c r="G191" s="253" t="s">
        <v>535</v>
      </c>
      <c r="H191" s="35">
        <v>0</v>
      </c>
      <c r="I191" s="53" t="s">
        <v>44</v>
      </c>
      <c r="J191" s="93">
        <v>0</v>
      </c>
      <c r="K191" s="94">
        <v>0</v>
      </c>
      <c r="L191" s="94">
        <v>0</v>
      </c>
      <c r="M191" s="94">
        <f t="shared" si="74"/>
        <v>0</v>
      </c>
      <c r="N191" s="63">
        <f>SUM(M191*175)</f>
        <v>0</v>
      </c>
      <c r="O191" s="63">
        <v>0</v>
      </c>
      <c r="P191" s="63">
        <v>0</v>
      </c>
      <c r="Q191" s="96">
        <v>0</v>
      </c>
      <c r="R191" s="96">
        <f t="shared" si="75"/>
        <v>0</v>
      </c>
      <c r="S191" s="271"/>
      <c r="T191" s="63">
        <v>0</v>
      </c>
      <c r="U191" s="63">
        <v>0</v>
      </c>
      <c r="V191" s="259"/>
      <c r="W191" s="63">
        <f t="shared" si="76"/>
        <v>0</v>
      </c>
      <c r="X191" s="63">
        <f>SUM(M191*400)</f>
        <v>0</v>
      </c>
      <c r="Y191" s="63">
        <v>0</v>
      </c>
      <c r="Z191" s="63">
        <v>0</v>
      </c>
      <c r="AA191" s="94">
        <v>0</v>
      </c>
      <c r="AB191" s="35" t="s">
        <v>45</v>
      </c>
      <c r="AC191" s="94">
        <v>0</v>
      </c>
      <c r="AD191" s="258" t="s">
        <v>535</v>
      </c>
      <c r="AE191" s="63">
        <f t="shared" si="64"/>
        <v>0</v>
      </c>
      <c r="AF191" s="63">
        <f t="shared" si="59"/>
        <v>0</v>
      </c>
      <c r="AG191" s="88"/>
      <c r="AH191" s="256"/>
      <c r="AI191" s="166" t="str">
        <f t="shared" si="77"/>
        <v>631-F FLE</v>
      </c>
      <c r="AJ191" s="159" t="s">
        <v>525</v>
      </c>
      <c r="AK191" s="135"/>
      <c r="AL191" s="135"/>
      <c r="AM191" s="47"/>
    </row>
    <row r="192" spans="1:39" s="48" customFormat="1" ht="34.5" customHeight="1" x14ac:dyDescent="0.2">
      <c r="A192" s="52" t="s">
        <v>526</v>
      </c>
      <c r="B192" s="53"/>
      <c r="C192" s="33" t="s">
        <v>39</v>
      </c>
      <c r="D192" s="33" t="s">
        <v>63</v>
      </c>
      <c r="E192" s="164" t="s">
        <v>41</v>
      </c>
      <c r="F192" s="259" t="s">
        <v>158</v>
      </c>
      <c r="G192" s="69" t="s">
        <v>528</v>
      </c>
      <c r="H192" s="35">
        <v>0</v>
      </c>
      <c r="I192" s="53" t="s">
        <v>44</v>
      </c>
      <c r="J192" s="93">
        <v>175</v>
      </c>
      <c r="K192" s="94">
        <v>0</v>
      </c>
      <c r="L192" s="94">
        <v>5</v>
      </c>
      <c r="M192" s="94">
        <f t="shared" si="74"/>
        <v>5</v>
      </c>
      <c r="N192" s="63">
        <f>SUM(M192*175)</f>
        <v>875</v>
      </c>
      <c r="O192" s="63">
        <v>0</v>
      </c>
      <c r="P192" s="63">
        <v>0</v>
      </c>
      <c r="Q192" s="96">
        <v>0</v>
      </c>
      <c r="R192" s="96">
        <f t="shared" si="75"/>
        <v>0</v>
      </c>
      <c r="S192" s="271"/>
      <c r="T192" s="63">
        <v>0</v>
      </c>
      <c r="U192" s="63">
        <f>(M192*T192)</f>
        <v>0</v>
      </c>
      <c r="V192" s="259"/>
      <c r="W192" s="63">
        <f t="shared" si="76"/>
        <v>875</v>
      </c>
      <c r="X192" s="63">
        <f>SUM(M192*400)</f>
        <v>2000</v>
      </c>
      <c r="Y192" s="63">
        <v>0</v>
      </c>
      <c r="Z192" s="63">
        <v>0</v>
      </c>
      <c r="AA192" s="94">
        <v>0</v>
      </c>
      <c r="AB192" s="35" t="s">
        <v>45</v>
      </c>
      <c r="AC192" s="94">
        <v>0</v>
      </c>
      <c r="AD192" s="94"/>
      <c r="AE192" s="63">
        <f t="shared" si="64"/>
        <v>2000</v>
      </c>
      <c r="AF192" s="63">
        <f t="shared" si="59"/>
        <v>2875</v>
      </c>
      <c r="AG192" s="88"/>
      <c r="AH192" s="256"/>
      <c r="AI192" s="170" t="str">
        <f t="shared" si="77"/>
        <v>631-F FLE</v>
      </c>
      <c r="AJ192" s="108"/>
      <c r="AK192" s="68"/>
      <c r="AL192" s="68"/>
      <c r="AM192" s="47"/>
    </row>
    <row r="193" spans="1:39" s="48" customFormat="1" ht="41.25" customHeight="1" x14ac:dyDescent="0.2">
      <c r="A193" s="52" t="s">
        <v>526</v>
      </c>
      <c r="B193" s="53"/>
      <c r="C193" s="33" t="s">
        <v>39</v>
      </c>
      <c r="D193" s="33" t="s">
        <v>40</v>
      </c>
      <c r="E193" s="164" t="s">
        <v>41</v>
      </c>
      <c r="F193" s="259" t="s">
        <v>158</v>
      </c>
      <c r="G193" s="69" t="s">
        <v>528</v>
      </c>
      <c r="H193" s="35">
        <v>0</v>
      </c>
      <c r="I193" s="53" t="s">
        <v>44</v>
      </c>
      <c r="J193" s="93">
        <v>175</v>
      </c>
      <c r="K193" s="94">
        <v>0</v>
      </c>
      <c r="L193" s="94">
        <v>8</v>
      </c>
      <c r="M193" s="94">
        <f t="shared" si="74"/>
        <v>8</v>
      </c>
      <c r="N193" s="63">
        <f>SUM(M193*175)</f>
        <v>1400</v>
      </c>
      <c r="O193" s="63">
        <v>0</v>
      </c>
      <c r="P193" s="63">
        <v>0</v>
      </c>
      <c r="Q193" s="96">
        <v>0</v>
      </c>
      <c r="R193" s="96">
        <f t="shared" si="75"/>
        <v>0</v>
      </c>
      <c r="S193" s="271"/>
      <c r="T193" s="63">
        <v>0</v>
      </c>
      <c r="U193" s="63">
        <f>(M193*T193)</f>
        <v>0</v>
      </c>
      <c r="V193" s="259"/>
      <c r="W193" s="63">
        <f t="shared" si="76"/>
        <v>1400</v>
      </c>
      <c r="X193" s="63">
        <f>SUM(M193*400)</f>
        <v>3200</v>
      </c>
      <c r="Y193" s="63">
        <v>0</v>
      </c>
      <c r="Z193" s="63">
        <v>0</v>
      </c>
      <c r="AA193" s="94">
        <v>0</v>
      </c>
      <c r="AB193" s="35" t="s">
        <v>45</v>
      </c>
      <c r="AC193" s="94">
        <v>0</v>
      </c>
      <c r="AD193" s="94"/>
      <c r="AE193" s="63">
        <f t="shared" si="64"/>
        <v>3200</v>
      </c>
      <c r="AF193" s="63">
        <f t="shared" si="59"/>
        <v>4600</v>
      </c>
      <c r="AG193" s="88"/>
      <c r="AH193" s="256"/>
      <c r="AI193" s="170" t="str">
        <f t="shared" si="77"/>
        <v>631-F FLE</v>
      </c>
      <c r="AJ193" s="108"/>
      <c r="AK193" s="68"/>
      <c r="AL193" s="68"/>
      <c r="AM193" s="47"/>
    </row>
    <row r="194" spans="1:39" s="48" customFormat="1" ht="50" customHeight="1" x14ac:dyDescent="0.2">
      <c r="A194" s="52" t="s">
        <v>536</v>
      </c>
      <c r="B194" s="53"/>
      <c r="C194" s="33" t="s">
        <v>115</v>
      </c>
      <c r="D194" s="33" t="s">
        <v>149</v>
      </c>
      <c r="E194" s="69" t="s">
        <v>266</v>
      </c>
      <c r="F194" s="69" t="s">
        <v>243</v>
      </c>
      <c r="G194" s="69" t="s">
        <v>537</v>
      </c>
      <c r="H194" s="35">
        <v>42</v>
      </c>
      <c r="I194" s="53" t="s">
        <v>57</v>
      </c>
      <c r="J194" s="93">
        <v>585</v>
      </c>
      <c r="K194" s="94">
        <v>17</v>
      </c>
      <c r="L194" s="94">
        <v>0</v>
      </c>
      <c r="M194" s="94">
        <f t="shared" si="74"/>
        <v>17</v>
      </c>
      <c r="N194" s="63">
        <f t="shared" ref="N194:N260" si="78">(J194*M194)</f>
        <v>9945</v>
      </c>
      <c r="O194" s="63">
        <v>28</v>
      </c>
      <c r="P194" s="63">
        <v>36</v>
      </c>
      <c r="Q194" s="96">
        <v>0.4</v>
      </c>
      <c r="R194" s="96">
        <f t="shared" si="75"/>
        <v>403.2</v>
      </c>
      <c r="S194" s="222" t="s">
        <v>538</v>
      </c>
      <c r="T194" s="63">
        <v>0</v>
      </c>
      <c r="U194" s="63">
        <v>0</v>
      </c>
      <c r="V194" s="36" t="s">
        <v>45</v>
      </c>
      <c r="W194" s="63">
        <f t="shared" si="76"/>
        <v>10348.200000000001</v>
      </c>
      <c r="X194" s="63">
        <f t="shared" ref="X194:X260" si="79">M194*200</f>
        <v>3400</v>
      </c>
      <c r="Y194" s="63">
        <v>1</v>
      </c>
      <c r="Z194" s="63">
        <v>200</v>
      </c>
      <c r="AA194" s="94">
        <f t="shared" ref="AA194:AA260" si="80">SUM(Z194*Y194)</f>
        <v>200</v>
      </c>
      <c r="AB194" s="35" t="s">
        <v>539</v>
      </c>
      <c r="AC194" s="94">
        <v>0</v>
      </c>
      <c r="AD194" s="94"/>
      <c r="AE194" s="63">
        <f t="shared" si="64"/>
        <v>3600</v>
      </c>
      <c r="AF194" s="63">
        <f t="shared" ref="AF194:AF199" si="81">SUM(AE194+W194)</f>
        <v>13948.2</v>
      </c>
      <c r="AG194" s="88">
        <f>SUM(M194:M200)</f>
        <v>122</v>
      </c>
      <c r="AH194" s="88">
        <f>SUM(AF194:AF200)</f>
        <v>99771.4</v>
      </c>
      <c r="AI194" s="66" t="str">
        <f t="shared" si="77"/>
        <v>633-PR</v>
      </c>
      <c r="AJ194" s="108"/>
      <c r="AK194" s="68">
        <v>87657</v>
      </c>
      <c r="AL194" s="68"/>
      <c r="AM194" s="47" t="s">
        <v>540</v>
      </c>
    </row>
    <row r="195" spans="1:39" s="48" customFormat="1" ht="65.25" customHeight="1" x14ac:dyDescent="0.2">
      <c r="A195" s="52" t="s">
        <v>536</v>
      </c>
      <c r="B195" s="53"/>
      <c r="C195" s="33" t="s">
        <v>115</v>
      </c>
      <c r="D195" s="33" t="s">
        <v>149</v>
      </c>
      <c r="E195" s="69" t="s">
        <v>541</v>
      </c>
      <c r="F195" s="69" t="s">
        <v>542</v>
      </c>
      <c r="G195" s="69" t="s">
        <v>543</v>
      </c>
      <c r="H195" s="35">
        <v>42</v>
      </c>
      <c r="I195" s="53" t="s">
        <v>57</v>
      </c>
      <c r="J195" s="93">
        <v>585</v>
      </c>
      <c r="K195" s="94">
        <v>0</v>
      </c>
      <c r="L195" s="94">
        <v>17</v>
      </c>
      <c r="M195" s="94">
        <f t="shared" si="74"/>
        <v>17</v>
      </c>
      <c r="N195" s="63">
        <f t="shared" si="78"/>
        <v>9945</v>
      </c>
      <c r="O195" s="63">
        <v>28</v>
      </c>
      <c r="P195" s="63">
        <v>17</v>
      </c>
      <c r="Q195" s="96">
        <v>0.4</v>
      </c>
      <c r="R195" s="96">
        <f t="shared" si="75"/>
        <v>190.40000000000003</v>
      </c>
      <c r="S195" s="82" t="s">
        <v>544</v>
      </c>
      <c r="T195" s="63">
        <v>0</v>
      </c>
      <c r="U195" s="63">
        <v>0</v>
      </c>
      <c r="V195" s="36" t="s">
        <v>45</v>
      </c>
      <c r="W195" s="63">
        <f t="shared" si="76"/>
        <v>10135.4</v>
      </c>
      <c r="X195" s="63">
        <f t="shared" si="79"/>
        <v>3400</v>
      </c>
      <c r="Y195" s="63">
        <v>1</v>
      </c>
      <c r="Z195" s="63">
        <v>170</v>
      </c>
      <c r="AA195" s="94">
        <f t="shared" si="80"/>
        <v>170</v>
      </c>
      <c r="AB195" s="35" t="s">
        <v>545</v>
      </c>
      <c r="AC195" s="94">
        <v>0</v>
      </c>
      <c r="AD195" s="94"/>
      <c r="AE195" s="63">
        <f t="shared" si="64"/>
        <v>3570</v>
      </c>
      <c r="AF195" s="63">
        <f t="shared" si="81"/>
        <v>13705.4</v>
      </c>
      <c r="AG195" s="88" t="s">
        <v>38</v>
      </c>
      <c r="AH195" s="88" t="s">
        <v>38</v>
      </c>
      <c r="AI195" s="66" t="str">
        <f t="shared" si="77"/>
        <v>633-PR</v>
      </c>
      <c r="AJ195" s="108"/>
      <c r="AK195" s="68"/>
      <c r="AL195" s="68"/>
      <c r="AM195" s="47"/>
    </row>
    <row r="196" spans="1:39" s="48" customFormat="1" ht="62.25" customHeight="1" x14ac:dyDescent="0.2">
      <c r="A196" s="52" t="s">
        <v>536</v>
      </c>
      <c r="B196" s="53"/>
      <c r="C196" s="33" t="s">
        <v>115</v>
      </c>
      <c r="D196" s="33" t="s">
        <v>149</v>
      </c>
      <c r="E196" s="69" t="s">
        <v>271</v>
      </c>
      <c r="F196" s="69" t="s">
        <v>546</v>
      </c>
      <c r="G196" s="69" t="s">
        <v>543</v>
      </c>
      <c r="H196" s="35">
        <v>42</v>
      </c>
      <c r="I196" s="53" t="s">
        <v>251</v>
      </c>
      <c r="J196" s="93">
        <v>585</v>
      </c>
      <c r="K196" s="94">
        <v>0</v>
      </c>
      <c r="L196" s="94">
        <v>15</v>
      </c>
      <c r="M196" s="94">
        <f t="shared" si="74"/>
        <v>15</v>
      </c>
      <c r="N196" s="63">
        <f t="shared" si="78"/>
        <v>8775</v>
      </c>
      <c r="O196" s="63">
        <v>14</v>
      </c>
      <c r="P196" s="63">
        <v>55</v>
      </c>
      <c r="Q196" s="96">
        <v>0.4</v>
      </c>
      <c r="R196" s="96">
        <f t="shared" si="75"/>
        <v>308</v>
      </c>
      <c r="S196" s="222" t="s">
        <v>547</v>
      </c>
      <c r="T196" s="63">
        <v>0</v>
      </c>
      <c r="U196" s="63">
        <v>0</v>
      </c>
      <c r="V196" s="36" t="s">
        <v>45</v>
      </c>
      <c r="W196" s="63">
        <f t="shared" si="76"/>
        <v>9083</v>
      </c>
      <c r="X196" s="63">
        <f t="shared" si="79"/>
        <v>3000</v>
      </c>
      <c r="Y196" s="63">
        <v>1</v>
      </c>
      <c r="Z196" s="63">
        <v>176</v>
      </c>
      <c r="AA196" s="94">
        <f t="shared" si="80"/>
        <v>176</v>
      </c>
      <c r="AB196" s="35" t="s">
        <v>548</v>
      </c>
      <c r="AC196" s="94">
        <v>0</v>
      </c>
      <c r="AD196" s="94"/>
      <c r="AE196" s="63">
        <f t="shared" si="64"/>
        <v>3176</v>
      </c>
      <c r="AF196" s="63">
        <f t="shared" si="81"/>
        <v>12259</v>
      </c>
      <c r="AG196" s="88" t="s">
        <v>38</v>
      </c>
      <c r="AH196" s="88" t="s">
        <v>38</v>
      </c>
      <c r="AI196" s="66" t="str">
        <f t="shared" si="77"/>
        <v>633-PR</v>
      </c>
      <c r="AJ196" s="109" t="s">
        <v>549</v>
      </c>
      <c r="AK196" s="68"/>
      <c r="AL196" s="68"/>
      <c r="AM196" s="47"/>
    </row>
    <row r="197" spans="1:39" s="48" customFormat="1" ht="47" customHeight="1" x14ac:dyDescent="0.2">
      <c r="A197" s="273" t="s">
        <v>536</v>
      </c>
      <c r="B197" s="249" t="s">
        <v>38</v>
      </c>
      <c r="C197" s="33" t="s">
        <v>115</v>
      </c>
      <c r="D197" s="33" t="s">
        <v>154</v>
      </c>
      <c r="E197" s="69" t="s">
        <v>550</v>
      </c>
      <c r="F197" s="69" t="s">
        <v>551</v>
      </c>
      <c r="G197" s="69" t="s">
        <v>537</v>
      </c>
      <c r="H197" s="35">
        <v>42</v>
      </c>
      <c r="I197" s="53" t="s">
        <v>57</v>
      </c>
      <c r="J197" s="93">
        <v>585</v>
      </c>
      <c r="K197" s="94">
        <v>20</v>
      </c>
      <c r="L197" s="94">
        <v>0</v>
      </c>
      <c r="M197" s="94">
        <f t="shared" si="74"/>
        <v>20</v>
      </c>
      <c r="N197" s="63">
        <f t="shared" si="78"/>
        <v>11700</v>
      </c>
      <c r="O197" s="63">
        <v>28</v>
      </c>
      <c r="P197" s="63">
        <v>68</v>
      </c>
      <c r="Q197" s="96">
        <v>0.4</v>
      </c>
      <c r="R197" s="96">
        <f t="shared" si="75"/>
        <v>761.60000000000014</v>
      </c>
      <c r="S197" s="222" t="s">
        <v>552</v>
      </c>
      <c r="T197" s="63">
        <v>0</v>
      </c>
      <c r="U197" s="63">
        <v>0</v>
      </c>
      <c r="V197" s="36" t="s">
        <v>45</v>
      </c>
      <c r="W197" s="63">
        <f t="shared" si="76"/>
        <v>12461.6</v>
      </c>
      <c r="X197" s="63">
        <f t="shared" si="79"/>
        <v>4000</v>
      </c>
      <c r="Y197" s="63">
        <v>1</v>
      </c>
      <c r="Z197" s="63">
        <v>313</v>
      </c>
      <c r="AA197" s="94">
        <f t="shared" si="80"/>
        <v>313</v>
      </c>
      <c r="AB197" s="35" t="s">
        <v>553</v>
      </c>
      <c r="AC197" s="94">
        <v>0</v>
      </c>
      <c r="AD197" s="94"/>
      <c r="AE197" s="63">
        <f t="shared" si="64"/>
        <v>4313</v>
      </c>
      <c r="AF197" s="63">
        <f t="shared" si="81"/>
        <v>16774.599999999999</v>
      </c>
      <c r="AG197" s="88" t="s">
        <v>38</v>
      </c>
      <c r="AH197" s="88" t="s">
        <v>38</v>
      </c>
      <c r="AI197" s="66" t="str">
        <f t="shared" si="77"/>
        <v>633-PR</v>
      </c>
      <c r="AJ197" s="108"/>
      <c r="AK197" s="68"/>
      <c r="AL197" s="68"/>
      <c r="AM197" s="47" t="s">
        <v>412</v>
      </c>
    </row>
    <row r="198" spans="1:39" s="48" customFormat="1" ht="47" customHeight="1" x14ac:dyDescent="0.2">
      <c r="A198" s="273" t="s">
        <v>536</v>
      </c>
      <c r="B198" s="249" t="s">
        <v>38</v>
      </c>
      <c r="C198" s="33" t="s">
        <v>115</v>
      </c>
      <c r="D198" s="33" t="s">
        <v>154</v>
      </c>
      <c r="E198" s="69" t="s">
        <v>301</v>
      </c>
      <c r="F198" s="69" t="s">
        <v>551</v>
      </c>
      <c r="G198" s="69" t="s">
        <v>537</v>
      </c>
      <c r="H198" s="35">
        <v>42</v>
      </c>
      <c r="I198" s="53" t="s">
        <v>57</v>
      </c>
      <c r="J198" s="93">
        <v>585</v>
      </c>
      <c r="K198" s="94">
        <v>0</v>
      </c>
      <c r="L198" s="94">
        <v>15</v>
      </c>
      <c r="M198" s="94">
        <f t="shared" si="74"/>
        <v>15</v>
      </c>
      <c r="N198" s="63">
        <f t="shared" si="78"/>
        <v>8775</v>
      </c>
      <c r="O198" s="63">
        <v>28</v>
      </c>
      <c r="P198" s="63">
        <v>12</v>
      </c>
      <c r="Q198" s="96">
        <v>0.4</v>
      </c>
      <c r="R198" s="96">
        <f t="shared" si="75"/>
        <v>134.40000000000003</v>
      </c>
      <c r="S198" s="222" t="s">
        <v>552</v>
      </c>
      <c r="T198" s="63">
        <v>0</v>
      </c>
      <c r="U198" s="63">
        <v>0</v>
      </c>
      <c r="V198" s="36" t="s">
        <v>45</v>
      </c>
      <c r="W198" s="63">
        <f t="shared" si="76"/>
        <v>8909.4</v>
      </c>
      <c r="X198" s="63">
        <f t="shared" si="79"/>
        <v>3000</v>
      </c>
      <c r="Y198" s="63">
        <v>1</v>
      </c>
      <c r="Z198" s="63">
        <v>205</v>
      </c>
      <c r="AA198" s="94">
        <f t="shared" si="80"/>
        <v>205</v>
      </c>
      <c r="AB198" s="35" t="s">
        <v>553</v>
      </c>
      <c r="AC198" s="94">
        <v>0</v>
      </c>
      <c r="AD198" s="94"/>
      <c r="AE198" s="63">
        <f t="shared" si="64"/>
        <v>3205</v>
      </c>
      <c r="AF198" s="63">
        <f t="shared" si="81"/>
        <v>12114.4</v>
      </c>
      <c r="AG198" s="88" t="s">
        <v>38</v>
      </c>
      <c r="AH198" s="88" t="s">
        <v>38</v>
      </c>
      <c r="AI198" s="66" t="str">
        <f t="shared" si="77"/>
        <v>633-PR</v>
      </c>
      <c r="AJ198" s="108"/>
      <c r="AK198" s="68"/>
      <c r="AL198" s="68"/>
      <c r="AM198" s="47" t="s">
        <v>554</v>
      </c>
    </row>
    <row r="199" spans="1:39" s="48" customFormat="1" ht="56" customHeight="1" x14ac:dyDescent="0.2">
      <c r="A199" s="273" t="s">
        <v>536</v>
      </c>
      <c r="B199" s="249"/>
      <c r="C199" s="33" t="s">
        <v>115</v>
      </c>
      <c r="D199" s="33" t="s">
        <v>154</v>
      </c>
      <c r="E199" s="69" t="s">
        <v>157</v>
      </c>
      <c r="F199" s="69" t="s">
        <v>551</v>
      </c>
      <c r="G199" s="69" t="s">
        <v>543</v>
      </c>
      <c r="H199" s="35">
        <v>42</v>
      </c>
      <c r="I199" s="53" t="s">
        <v>57</v>
      </c>
      <c r="J199" s="93">
        <v>585</v>
      </c>
      <c r="K199" s="94">
        <v>19</v>
      </c>
      <c r="L199" s="94">
        <v>0</v>
      </c>
      <c r="M199" s="94">
        <f t="shared" si="74"/>
        <v>19</v>
      </c>
      <c r="N199" s="63">
        <f t="shared" si="78"/>
        <v>11115</v>
      </c>
      <c r="O199" s="63">
        <v>28</v>
      </c>
      <c r="P199" s="63">
        <v>24</v>
      </c>
      <c r="Q199" s="96">
        <v>0.4</v>
      </c>
      <c r="R199" s="96">
        <f t="shared" si="75"/>
        <v>268.80000000000007</v>
      </c>
      <c r="S199" s="82" t="s">
        <v>555</v>
      </c>
      <c r="T199" s="63">
        <v>0</v>
      </c>
      <c r="U199" s="63">
        <v>0</v>
      </c>
      <c r="V199" s="36" t="s">
        <v>45</v>
      </c>
      <c r="W199" s="63">
        <f t="shared" si="76"/>
        <v>11383.8</v>
      </c>
      <c r="X199" s="63">
        <f t="shared" si="79"/>
        <v>3800</v>
      </c>
      <c r="Y199" s="63">
        <v>1</v>
      </c>
      <c r="Z199" s="63">
        <v>225</v>
      </c>
      <c r="AA199" s="94">
        <f t="shared" si="80"/>
        <v>225</v>
      </c>
      <c r="AB199" s="99" t="s">
        <v>556</v>
      </c>
      <c r="AC199" s="94">
        <v>0</v>
      </c>
      <c r="AD199" s="94"/>
      <c r="AE199" s="63">
        <f t="shared" si="64"/>
        <v>4025</v>
      </c>
      <c r="AF199" s="63">
        <f t="shared" si="81"/>
        <v>15408.8</v>
      </c>
      <c r="AG199" s="88"/>
      <c r="AH199" s="88"/>
      <c r="AI199" s="66" t="str">
        <f t="shared" si="77"/>
        <v>633-PR</v>
      </c>
      <c r="AJ199" s="108"/>
      <c r="AK199" s="68"/>
      <c r="AL199" s="68"/>
      <c r="AM199" s="47"/>
    </row>
    <row r="200" spans="1:39" s="48" customFormat="1" ht="51" customHeight="1" x14ac:dyDescent="0.2">
      <c r="A200" s="273" t="s">
        <v>536</v>
      </c>
      <c r="B200" s="249"/>
      <c r="C200" s="33" t="s">
        <v>115</v>
      </c>
      <c r="D200" s="33" t="s">
        <v>63</v>
      </c>
      <c r="E200" s="69" t="s">
        <v>557</v>
      </c>
      <c r="F200" s="69" t="s">
        <v>551</v>
      </c>
      <c r="G200" s="69" t="s">
        <v>543</v>
      </c>
      <c r="H200" s="35">
        <v>42</v>
      </c>
      <c r="I200" s="53" t="s">
        <v>57</v>
      </c>
      <c r="J200" s="93">
        <v>585</v>
      </c>
      <c r="K200" s="94">
        <v>0</v>
      </c>
      <c r="L200" s="94">
        <v>19</v>
      </c>
      <c r="M200" s="94">
        <f t="shared" si="74"/>
        <v>19</v>
      </c>
      <c r="N200" s="63">
        <f t="shared" si="78"/>
        <v>11115</v>
      </c>
      <c r="O200" s="95">
        <v>28</v>
      </c>
      <c r="P200" s="95">
        <v>30</v>
      </c>
      <c r="Q200" s="131">
        <v>0.4</v>
      </c>
      <c r="R200" s="131">
        <f t="shared" si="75"/>
        <v>336</v>
      </c>
      <c r="S200" s="82" t="s">
        <v>558</v>
      </c>
      <c r="T200" s="95">
        <v>0</v>
      </c>
      <c r="U200" s="63">
        <f>(M200*T200)</f>
        <v>0</v>
      </c>
      <c r="V200" s="36" t="s">
        <v>45</v>
      </c>
      <c r="W200" s="63">
        <f t="shared" si="76"/>
        <v>11451</v>
      </c>
      <c r="X200" s="95">
        <f t="shared" si="79"/>
        <v>3800</v>
      </c>
      <c r="Y200" s="95">
        <v>1</v>
      </c>
      <c r="Z200" s="95">
        <v>310</v>
      </c>
      <c r="AA200" s="94">
        <f t="shared" si="80"/>
        <v>310</v>
      </c>
      <c r="AB200" s="99" t="s">
        <v>559</v>
      </c>
      <c r="AC200" s="86">
        <v>0</v>
      </c>
      <c r="AD200" s="86"/>
      <c r="AE200" s="63">
        <f t="shared" si="64"/>
        <v>4110</v>
      </c>
      <c r="AF200" s="63">
        <f t="shared" ref="AF200:AF268" si="82">AE200+W200</f>
        <v>15561</v>
      </c>
      <c r="AG200" s="88"/>
      <c r="AH200" s="88"/>
      <c r="AI200" s="66" t="str">
        <f t="shared" si="77"/>
        <v>633-PR</v>
      </c>
      <c r="AJ200" s="108"/>
      <c r="AK200" s="68"/>
      <c r="AL200" s="68"/>
      <c r="AM200" s="47"/>
    </row>
    <row r="201" spans="1:39" s="48" customFormat="1" ht="54" customHeight="1" x14ac:dyDescent="0.2">
      <c r="A201" s="273" t="s">
        <v>560</v>
      </c>
      <c r="B201" s="249" t="s">
        <v>38</v>
      </c>
      <c r="C201" s="33" t="s">
        <v>115</v>
      </c>
      <c r="D201" s="33" t="s">
        <v>149</v>
      </c>
      <c r="E201" s="164" t="s">
        <v>266</v>
      </c>
      <c r="F201" s="69" t="s">
        <v>561</v>
      </c>
      <c r="G201" s="69" t="s">
        <v>562</v>
      </c>
      <c r="H201" s="35">
        <v>42</v>
      </c>
      <c r="I201" s="53" t="s">
        <v>57</v>
      </c>
      <c r="J201" s="93">
        <v>585</v>
      </c>
      <c r="K201" s="94">
        <v>0</v>
      </c>
      <c r="L201" s="94">
        <v>17</v>
      </c>
      <c r="M201" s="94">
        <f t="shared" si="74"/>
        <v>17</v>
      </c>
      <c r="N201" s="63">
        <f t="shared" si="78"/>
        <v>9945</v>
      </c>
      <c r="O201" s="95">
        <v>28</v>
      </c>
      <c r="P201" s="95">
        <v>36</v>
      </c>
      <c r="Q201" s="131">
        <v>0.4</v>
      </c>
      <c r="R201" s="131">
        <f t="shared" si="75"/>
        <v>403.2</v>
      </c>
      <c r="S201" s="82" t="s">
        <v>563</v>
      </c>
      <c r="T201" s="95">
        <v>0</v>
      </c>
      <c r="U201" s="63">
        <f>(M201*T201)</f>
        <v>0</v>
      </c>
      <c r="V201" s="36" t="s">
        <v>45</v>
      </c>
      <c r="W201" s="63">
        <f t="shared" si="76"/>
        <v>10348.200000000001</v>
      </c>
      <c r="X201" s="95">
        <f t="shared" si="79"/>
        <v>3400</v>
      </c>
      <c r="Y201" s="95">
        <v>1</v>
      </c>
      <c r="Z201" s="95">
        <v>200</v>
      </c>
      <c r="AA201" s="94">
        <f t="shared" si="80"/>
        <v>200</v>
      </c>
      <c r="AB201" s="99" t="s">
        <v>564</v>
      </c>
      <c r="AC201" s="86">
        <v>0</v>
      </c>
      <c r="AD201" s="86"/>
      <c r="AE201" s="63">
        <f t="shared" si="64"/>
        <v>3600</v>
      </c>
      <c r="AF201" s="63">
        <f t="shared" si="82"/>
        <v>13948.2</v>
      </c>
      <c r="AG201" s="88">
        <f>SUM(M201:M203)</f>
        <v>17</v>
      </c>
      <c r="AH201" s="88">
        <f>SUM(AF201:AF203)</f>
        <v>13948.2</v>
      </c>
      <c r="AI201" s="66" t="str">
        <f t="shared" si="77"/>
        <v>634-PR</v>
      </c>
      <c r="AJ201" s="274"/>
      <c r="AK201" s="275">
        <v>36454</v>
      </c>
      <c r="AL201" s="275">
        <v>36454</v>
      </c>
      <c r="AM201" s="47" t="s">
        <v>565</v>
      </c>
    </row>
    <row r="202" spans="1:39" s="72" customFormat="1" ht="44" customHeight="1" x14ac:dyDescent="0.2">
      <c r="A202" s="276" t="s">
        <v>560</v>
      </c>
      <c r="B202" s="277" t="s">
        <v>38</v>
      </c>
      <c r="C202" s="122" t="s">
        <v>115</v>
      </c>
      <c r="D202" s="122" t="s">
        <v>154</v>
      </c>
      <c r="E202" s="177" t="s">
        <v>566</v>
      </c>
      <c r="F202" s="74" t="s">
        <v>567</v>
      </c>
      <c r="G202" s="74" t="s">
        <v>568</v>
      </c>
      <c r="H202" s="124">
        <v>42</v>
      </c>
      <c r="I202" s="121" t="s">
        <v>57</v>
      </c>
      <c r="J202" s="77">
        <v>585</v>
      </c>
      <c r="K202" s="78">
        <v>0</v>
      </c>
      <c r="L202" s="78">
        <v>0</v>
      </c>
      <c r="M202" s="78">
        <f t="shared" si="74"/>
        <v>0</v>
      </c>
      <c r="N202" s="79">
        <f t="shared" si="78"/>
        <v>0</v>
      </c>
      <c r="O202" s="80">
        <v>0</v>
      </c>
      <c r="P202" s="80">
        <v>78</v>
      </c>
      <c r="Q202" s="127">
        <v>0.4</v>
      </c>
      <c r="R202" s="127">
        <f t="shared" si="75"/>
        <v>0</v>
      </c>
      <c r="S202" s="128" t="s">
        <v>569</v>
      </c>
      <c r="T202" s="80">
        <v>0</v>
      </c>
      <c r="U202" s="79">
        <v>0</v>
      </c>
      <c r="V202" s="386" t="s">
        <v>570</v>
      </c>
      <c r="W202" s="79">
        <f t="shared" si="76"/>
        <v>0</v>
      </c>
      <c r="X202" s="80">
        <f t="shared" si="79"/>
        <v>0</v>
      </c>
      <c r="Y202" s="80">
        <v>0</v>
      </c>
      <c r="Z202" s="80">
        <v>385</v>
      </c>
      <c r="AA202" s="78">
        <f t="shared" si="80"/>
        <v>0</v>
      </c>
      <c r="AB202" s="84" t="s">
        <v>571</v>
      </c>
      <c r="AC202" s="85">
        <v>0</v>
      </c>
      <c r="AD202" s="85"/>
      <c r="AE202" s="79">
        <f t="shared" si="64"/>
        <v>0</v>
      </c>
      <c r="AF202" s="79">
        <f t="shared" si="82"/>
        <v>0</v>
      </c>
      <c r="AG202" s="179"/>
      <c r="AH202" s="179"/>
      <c r="AI202" s="278" t="str">
        <f t="shared" si="77"/>
        <v>634-PR</v>
      </c>
      <c r="AJ202" s="159" t="s">
        <v>38</v>
      </c>
      <c r="AK202" s="51"/>
      <c r="AL202" s="51"/>
      <c r="AM202" s="47"/>
    </row>
    <row r="203" spans="1:39" s="48" customFormat="1" ht="33" customHeight="1" x14ac:dyDescent="0.2">
      <c r="A203" s="248" t="s">
        <v>560</v>
      </c>
      <c r="B203" s="394" t="s">
        <v>1001</v>
      </c>
      <c r="C203" s="395" t="s">
        <v>115</v>
      </c>
      <c r="D203" s="395" t="s">
        <v>54</v>
      </c>
      <c r="E203" s="396" t="s">
        <v>220</v>
      </c>
      <c r="F203" s="396" t="s">
        <v>221</v>
      </c>
      <c r="G203" s="69" t="s">
        <v>568</v>
      </c>
      <c r="H203" s="35">
        <v>42</v>
      </c>
      <c r="I203" s="53" t="s">
        <v>57</v>
      </c>
      <c r="J203" s="93">
        <v>585</v>
      </c>
      <c r="K203" s="94">
        <v>0</v>
      </c>
      <c r="L203" s="94">
        <v>0</v>
      </c>
      <c r="M203" s="94">
        <f t="shared" si="74"/>
        <v>0</v>
      </c>
      <c r="N203" s="63">
        <f t="shared" si="78"/>
        <v>0</v>
      </c>
      <c r="O203" s="95">
        <v>0</v>
      </c>
      <c r="P203" s="95">
        <v>10</v>
      </c>
      <c r="Q203" s="131">
        <v>0.4</v>
      </c>
      <c r="R203" s="96">
        <f t="shared" si="75"/>
        <v>0</v>
      </c>
      <c r="S203" s="82"/>
      <c r="T203" s="95">
        <v>300</v>
      </c>
      <c r="U203" s="63">
        <f t="shared" ref="U203:U219" si="83">(M203*T203)</f>
        <v>0</v>
      </c>
      <c r="V203" s="36" t="s">
        <v>570</v>
      </c>
      <c r="W203" s="63">
        <f t="shared" si="76"/>
        <v>0</v>
      </c>
      <c r="X203" s="63">
        <f t="shared" si="79"/>
        <v>0</v>
      </c>
      <c r="Y203" s="95">
        <v>0</v>
      </c>
      <c r="Z203" s="95">
        <v>750</v>
      </c>
      <c r="AA203" s="94">
        <f t="shared" si="80"/>
        <v>0</v>
      </c>
      <c r="AB203" s="99" t="s">
        <v>572</v>
      </c>
      <c r="AC203" s="86"/>
      <c r="AD203" s="86"/>
      <c r="AE203" s="63">
        <f t="shared" si="64"/>
        <v>0</v>
      </c>
      <c r="AF203" s="63">
        <f t="shared" si="82"/>
        <v>0</v>
      </c>
      <c r="AG203" s="88"/>
      <c r="AH203" s="88"/>
      <c r="AI203" s="66" t="str">
        <f t="shared" si="77"/>
        <v>634-PR</v>
      </c>
      <c r="AJ203" s="109" t="s">
        <v>38</v>
      </c>
      <c r="AK203" s="68"/>
      <c r="AL203" s="68"/>
      <c r="AM203" s="47"/>
    </row>
    <row r="204" spans="1:39" s="48" customFormat="1" ht="43.5" customHeight="1" x14ac:dyDescent="0.2">
      <c r="A204" s="248" t="s">
        <v>573</v>
      </c>
      <c r="B204" s="394" t="s">
        <v>1000</v>
      </c>
      <c r="C204" s="395" t="s">
        <v>115</v>
      </c>
      <c r="D204" s="395" t="s">
        <v>63</v>
      </c>
      <c r="E204" s="396" t="s">
        <v>574</v>
      </c>
      <c r="F204" s="396" t="s">
        <v>575</v>
      </c>
      <c r="G204" s="69" t="s">
        <v>568</v>
      </c>
      <c r="H204" s="35">
        <v>42</v>
      </c>
      <c r="I204" s="53" t="s">
        <v>251</v>
      </c>
      <c r="J204" s="93">
        <v>585</v>
      </c>
      <c r="K204" s="94">
        <v>0</v>
      </c>
      <c r="L204" s="94">
        <v>0</v>
      </c>
      <c r="M204" s="94">
        <f t="shared" si="74"/>
        <v>0</v>
      </c>
      <c r="N204" s="63">
        <f t="shared" si="78"/>
        <v>0</v>
      </c>
      <c r="O204" s="95">
        <v>0</v>
      </c>
      <c r="P204" s="95">
        <v>45</v>
      </c>
      <c r="Q204" s="131">
        <v>0.4</v>
      </c>
      <c r="R204" s="131">
        <f t="shared" si="75"/>
        <v>0</v>
      </c>
      <c r="S204" s="222" t="s">
        <v>576</v>
      </c>
      <c r="T204" s="95">
        <v>300</v>
      </c>
      <c r="U204" s="63">
        <f t="shared" si="83"/>
        <v>0</v>
      </c>
      <c r="V204" s="36" t="s">
        <v>570</v>
      </c>
      <c r="W204" s="63">
        <f t="shared" si="76"/>
        <v>0</v>
      </c>
      <c r="X204" s="95">
        <f t="shared" si="79"/>
        <v>0</v>
      </c>
      <c r="Y204" s="95">
        <v>0</v>
      </c>
      <c r="Z204" s="95">
        <v>0</v>
      </c>
      <c r="AA204" s="94">
        <f t="shared" si="80"/>
        <v>0</v>
      </c>
      <c r="AB204" s="99" t="s">
        <v>577</v>
      </c>
      <c r="AC204" s="86">
        <v>0</v>
      </c>
      <c r="AD204" s="86"/>
      <c r="AE204" s="63">
        <f t="shared" si="64"/>
        <v>0</v>
      </c>
      <c r="AF204" s="63">
        <f t="shared" si="82"/>
        <v>0</v>
      </c>
      <c r="AG204" s="88">
        <f>SUM(M204:M205)</f>
        <v>0</v>
      </c>
      <c r="AH204" s="88">
        <f>SUM(AF204:AF205)</f>
        <v>0</v>
      </c>
      <c r="AI204" s="101" t="str">
        <f t="shared" si="77"/>
        <v>634-SH</v>
      </c>
      <c r="AJ204" s="109" t="s">
        <v>38</v>
      </c>
      <c r="AK204" s="68">
        <v>36472</v>
      </c>
      <c r="AL204" s="68">
        <v>35224</v>
      </c>
      <c r="AM204" s="47" t="s">
        <v>578</v>
      </c>
    </row>
    <row r="205" spans="1:39" s="48" customFormat="1" ht="36.75" customHeight="1" x14ac:dyDescent="0.2">
      <c r="A205" s="248" t="s">
        <v>573</v>
      </c>
      <c r="B205" s="394" t="s">
        <v>999</v>
      </c>
      <c r="C205" s="395" t="s">
        <v>115</v>
      </c>
      <c r="D205" s="395" t="s">
        <v>63</v>
      </c>
      <c r="E205" s="396" t="s">
        <v>574</v>
      </c>
      <c r="F205" s="396" t="s">
        <v>579</v>
      </c>
      <c r="G205" s="69" t="s">
        <v>568</v>
      </c>
      <c r="H205" s="35">
        <v>42</v>
      </c>
      <c r="I205" s="53" t="s">
        <v>251</v>
      </c>
      <c r="J205" s="93">
        <v>585</v>
      </c>
      <c r="K205" s="94">
        <v>0</v>
      </c>
      <c r="L205" s="94">
        <v>0</v>
      </c>
      <c r="M205" s="94">
        <f t="shared" si="74"/>
        <v>0</v>
      </c>
      <c r="N205" s="63">
        <f t="shared" si="78"/>
        <v>0</v>
      </c>
      <c r="O205" s="95">
        <v>0</v>
      </c>
      <c r="P205" s="95">
        <v>45</v>
      </c>
      <c r="Q205" s="131">
        <v>0.4</v>
      </c>
      <c r="R205" s="131">
        <f t="shared" si="75"/>
        <v>0</v>
      </c>
      <c r="S205" s="222" t="s">
        <v>580</v>
      </c>
      <c r="T205" s="95">
        <v>300</v>
      </c>
      <c r="U205" s="63">
        <f t="shared" si="83"/>
        <v>0</v>
      </c>
      <c r="V205" s="36" t="s">
        <v>570</v>
      </c>
      <c r="W205" s="63">
        <f t="shared" si="76"/>
        <v>0</v>
      </c>
      <c r="X205" s="95">
        <f t="shared" si="79"/>
        <v>0</v>
      </c>
      <c r="Y205" s="95">
        <v>0</v>
      </c>
      <c r="Z205" s="95">
        <v>0</v>
      </c>
      <c r="AA205" s="94">
        <f t="shared" si="80"/>
        <v>0</v>
      </c>
      <c r="AB205" s="99" t="s">
        <v>577</v>
      </c>
      <c r="AC205" s="86">
        <v>0</v>
      </c>
      <c r="AD205" s="86"/>
      <c r="AE205" s="63">
        <f t="shared" si="64"/>
        <v>0</v>
      </c>
      <c r="AF205" s="63">
        <f t="shared" si="82"/>
        <v>0</v>
      </c>
      <c r="AG205" s="88"/>
      <c r="AH205" s="88"/>
      <c r="AI205" s="101" t="str">
        <f t="shared" si="77"/>
        <v>634-SH</v>
      </c>
      <c r="AJ205" s="109"/>
      <c r="AK205" s="68"/>
      <c r="AL205" s="68"/>
      <c r="AM205" s="47"/>
    </row>
    <row r="206" spans="1:39" s="48" customFormat="1" ht="28.5" customHeight="1" x14ac:dyDescent="0.2">
      <c r="A206" s="248" t="s">
        <v>581</v>
      </c>
      <c r="B206" s="249"/>
      <c r="C206" s="33" t="s">
        <v>39</v>
      </c>
      <c r="D206" s="33" t="s">
        <v>154</v>
      </c>
      <c r="E206" s="69" t="s">
        <v>421</v>
      </c>
      <c r="F206" s="69" t="s">
        <v>582</v>
      </c>
      <c r="G206" s="69" t="s">
        <v>583</v>
      </c>
      <c r="H206" s="35">
        <v>45</v>
      </c>
      <c r="I206" s="53" t="s">
        <v>57</v>
      </c>
      <c r="J206" s="93">
        <v>585</v>
      </c>
      <c r="K206" s="94">
        <v>17</v>
      </c>
      <c r="L206" s="94">
        <v>0</v>
      </c>
      <c r="M206" s="94">
        <f t="shared" si="74"/>
        <v>17</v>
      </c>
      <c r="N206" s="63">
        <f t="shared" si="78"/>
        <v>9945</v>
      </c>
      <c r="O206" s="63">
        <v>28</v>
      </c>
      <c r="P206" s="63">
        <v>138</v>
      </c>
      <c r="Q206" s="96">
        <v>0.4</v>
      </c>
      <c r="R206" s="96">
        <f t="shared" si="75"/>
        <v>1545.6000000000001</v>
      </c>
      <c r="S206" s="82" t="s">
        <v>584</v>
      </c>
      <c r="T206" s="95">
        <v>0</v>
      </c>
      <c r="U206" s="63">
        <f t="shared" si="83"/>
        <v>0</v>
      </c>
      <c r="V206" s="36" t="s">
        <v>45</v>
      </c>
      <c r="W206" s="63">
        <f t="shared" si="76"/>
        <v>11490.6</v>
      </c>
      <c r="X206" s="95">
        <f t="shared" si="79"/>
        <v>3400</v>
      </c>
      <c r="Y206" s="95">
        <v>1</v>
      </c>
      <c r="Z206" s="95">
        <v>625</v>
      </c>
      <c r="AA206" s="94">
        <f t="shared" si="80"/>
        <v>625</v>
      </c>
      <c r="AB206" s="99" t="s">
        <v>585</v>
      </c>
      <c r="AC206" s="86">
        <v>0</v>
      </c>
      <c r="AD206" s="86"/>
      <c r="AE206" s="63">
        <f t="shared" si="64"/>
        <v>4025</v>
      </c>
      <c r="AF206" s="63">
        <f t="shared" si="82"/>
        <v>15515.6</v>
      </c>
      <c r="AG206" s="88">
        <f>SUM(M206:M210)</f>
        <v>76</v>
      </c>
      <c r="AH206" s="88">
        <f>SUM(AF206:AF210)</f>
        <v>66214.200000000012</v>
      </c>
      <c r="AI206" s="166" t="str">
        <f t="shared" si="77"/>
        <v>636-PR</v>
      </c>
      <c r="AJ206" s="109"/>
      <c r="AK206" s="68">
        <v>79943</v>
      </c>
      <c r="AL206" s="68">
        <v>66214</v>
      </c>
      <c r="AM206" s="47" t="s">
        <v>586</v>
      </c>
    </row>
    <row r="207" spans="1:39" s="48" customFormat="1" ht="29.25" customHeight="1" x14ac:dyDescent="0.2">
      <c r="A207" s="248" t="s">
        <v>581</v>
      </c>
      <c r="B207" s="249"/>
      <c r="C207" s="33" t="s">
        <v>39</v>
      </c>
      <c r="D207" s="33" t="s">
        <v>154</v>
      </c>
      <c r="E207" s="69" t="s">
        <v>421</v>
      </c>
      <c r="F207" s="69" t="s">
        <v>582</v>
      </c>
      <c r="G207" s="69" t="s">
        <v>583</v>
      </c>
      <c r="H207" s="35">
        <v>45</v>
      </c>
      <c r="I207" s="53" t="s">
        <v>57</v>
      </c>
      <c r="J207" s="93">
        <v>585</v>
      </c>
      <c r="K207" s="94">
        <v>0</v>
      </c>
      <c r="L207" s="94">
        <v>17</v>
      </c>
      <c r="M207" s="94">
        <f t="shared" si="74"/>
        <v>17</v>
      </c>
      <c r="N207" s="63">
        <f t="shared" si="78"/>
        <v>9945</v>
      </c>
      <c r="O207" s="63">
        <v>28</v>
      </c>
      <c r="P207" s="63">
        <v>138</v>
      </c>
      <c r="Q207" s="96">
        <v>0.4</v>
      </c>
      <c r="R207" s="96">
        <f t="shared" si="75"/>
        <v>1545.6000000000001</v>
      </c>
      <c r="S207" s="82" t="s">
        <v>584</v>
      </c>
      <c r="T207" s="95">
        <v>0</v>
      </c>
      <c r="U207" s="63">
        <f t="shared" si="83"/>
        <v>0</v>
      </c>
      <c r="V207" s="36" t="s">
        <v>45</v>
      </c>
      <c r="W207" s="63">
        <f t="shared" si="76"/>
        <v>11490.6</v>
      </c>
      <c r="X207" s="95">
        <f t="shared" si="79"/>
        <v>3400</v>
      </c>
      <c r="Y207" s="95">
        <v>1</v>
      </c>
      <c r="Z207" s="95">
        <v>625</v>
      </c>
      <c r="AA207" s="94">
        <f t="shared" si="80"/>
        <v>625</v>
      </c>
      <c r="AB207" s="99" t="s">
        <v>587</v>
      </c>
      <c r="AC207" s="86">
        <v>0</v>
      </c>
      <c r="AD207" s="86"/>
      <c r="AE207" s="63">
        <f t="shared" si="64"/>
        <v>4025</v>
      </c>
      <c r="AF207" s="63">
        <f t="shared" si="82"/>
        <v>15515.6</v>
      </c>
      <c r="AG207" s="88"/>
      <c r="AH207" s="88"/>
      <c r="AI207" s="166"/>
      <c r="AJ207" s="109"/>
      <c r="AK207" s="68"/>
      <c r="AL207" s="68"/>
      <c r="AM207" s="47"/>
    </row>
    <row r="208" spans="1:39" s="48" customFormat="1" ht="33" customHeight="1" x14ac:dyDescent="0.2">
      <c r="A208" s="73" t="s">
        <v>581</v>
      </c>
      <c r="B208" s="121"/>
      <c r="C208" s="122" t="s">
        <v>39</v>
      </c>
      <c r="D208" s="122" t="s">
        <v>54</v>
      </c>
      <c r="E208" s="74" t="s">
        <v>227</v>
      </c>
      <c r="F208" s="74" t="s">
        <v>582</v>
      </c>
      <c r="G208" s="74" t="s">
        <v>583</v>
      </c>
      <c r="H208" s="124">
        <v>45</v>
      </c>
      <c r="I208" s="121" t="s">
        <v>57</v>
      </c>
      <c r="J208" s="77">
        <v>585</v>
      </c>
      <c r="K208" s="78">
        <v>0</v>
      </c>
      <c r="L208" s="78">
        <v>0</v>
      </c>
      <c r="M208" s="78">
        <f t="shared" si="74"/>
        <v>0</v>
      </c>
      <c r="N208" s="79">
        <f t="shared" si="78"/>
        <v>0</v>
      </c>
      <c r="O208" s="80">
        <v>0</v>
      </c>
      <c r="P208" s="80">
        <v>22</v>
      </c>
      <c r="Q208" s="127">
        <v>0.4</v>
      </c>
      <c r="R208" s="127">
        <f t="shared" si="75"/>
        <v>0</v>
      </c>
      <c r="S208" s="82" t="s">
        <v>588</v>
      </c>
      <c r="T208" s="80">
        <v>0</v>
      </c>
      <c r="U208" s="79">
        <f t="shared" si="83"/>
        <v>0</v>
      </c>
      <c r="V208" s="386" t="s">
        <v>45</v>
      </c>
      <c r="W208" s="79">
        <f t="shared" si="76"/>
        <v>0</v>
      </c>
      <c r="X208" s="80">
        <f t="shared" si="79"/>
        <v>0</v>
      </c>
      <c r="Y208" s="80">
        <v>0</v>
      </c>
      <c r="Z208" s="79">
        <v>149</v>
      </c>
      <c r="AA208" s="78">
        <f t="shared" si="80"/>
        <v>0</v>
      </c>
      <c r="AB208" s="84" t="s">
        <v>589</v>
      </c>
      <c r="AC208" s="85">
        <v>0</v>
      </c>
      <c r="AD208" s="86"/>
      <c r="AE208" s="79">
        <f t="shared" si="64"/>
        <v>0</v>
      </c>
      <c r="AF208" s="79">
        <f t="shared" si="82"/>
        <v>0</v>
      </c>
      <c r="AG208" s="88"/>
      <c r="AH208" s="88"/>
      <c r="AI208" s="166" t="str">
        <f t="shared" ref="AI208:AI276" si="84">A208</f>
        <v>636-PR</v>
      </c>
      <c r="AJ208" s="109"/>
      <c r="AK208" s="68"/>
      <c r="AL208" s="68"/>
      <c r="AM208" s="47" t="s">
        <v>590</v>
      </c>
    </row>
    <row r="209" spans="1:39" s="48" customFormat="1" ht="36.5" customHeight="1" x14ac:dyDescent="0.2">
      <c r="A209" s="52" t="s">
        <v>581</v>
      </c>
      <c r="B209" s="394" t="s">
        <v>989</v>
      </c>
      <c r="C209" s="395" t="s">
        <v>39</v>
      </c>
      <c r="D209" s="395" t="s">
        <v>54</v>
      </c>
      <c r="E209" s="396" t="s">
        <v>227</v>
      </c>
      <c r="F209" s="396" t="s">
        <v>582</v>
      </c>
      <c r="G209" s="69" t="s">
        <v>583</v>
      </c>
      <c r="H209" s="35">
        <v>45</v>
      </c>
      <c r="I209" s="53" t="s">
        <v>57</v>
      </c>
      <c r="J209" s="93">
        <v>585</v>
      </c>
      <c r="K209" s="94">
        <v>0</v>
      </c>
      <c r="L209" s="94">
        <v>25</v>
      </c>
      <c r="M209" s="94">
        <f t="shared" si="74"/>
        <v>25</v>
      </c>
      <c r="N209" s="63">
        <f t="shared" si="78"/>
        <v>14625</v>
      </c>
      <c r="O209" s="95">
        <v>28</v>
      </c>
      <c r="P209" s="95">
        <v>22</v>
      </c>
      <c r="Q209" s="131">
        <v>0.4</v>
      </c>
      <c r="R209" s="131">
        <f t="shared" si="75"/>
        <v>246.40000000000003</v>
      </c>
      <c r="S209" s="82" t="s">
        <v>591</v>
      </c>
      <c r="T209" s="95">
        <v>0</v>
      </c>
      <c r="U209" s="63">
        <f t="shared" si="83"/>
        <v>0</v>
      </c>
      <c r="V209" s="36" t="s">
        <v>45</v>
      </c>
      <c r="W209" s="63">
        <f t="shared" si="76"/>
        <v>14871.4</v>
      </c>
      <c r="X209" s="95">
        <f t="shared" si="79"/>
        <v>5000</v>
      </c>
      <c r="Y209" s="95">
        <v>1</v>
      </c>
      <c r="Z209" s="63">
        <v>160</v>
      </c>
      <c r="AA209" s="94">
        <f t="shared" si="80"/>
        <v>160</v>
      </c>
      <c r="AB209" s="99" t="s">
        <v>589</v>
      </c>
      <c r="AC209" s="86">
        <v>0</v>
      </c>
      <c r="AD209" s="86"/>
      <c r="AE209" s="63">
        <f t="shared" si="64"/>
        <v>5160</v>
      </c>
      <c r="AF209" s="63">
        <f t="shared" si="82"/>
        <v>20031.400000000001</v>
      </c>
      <c r="AG209" s="88"/>
      <c r="AH209" s="88"/>
      <c r="AI209" s="166" t="str">
        <f t="shared" si="84"/>
        <v>636-PR</v>
      </c>
      <c r="AJ209" s="109"/>
      <c r="AK209" s="68"/>
      <c r="AL209" s="68"/>
      <c r="AM209" s="47"/>
    </row>
    <row r="210" spans="1:39" s="48" customFormat="1" ht="36.5" customHeight="1" x14ac:dyDescent="0.2">
      <c r="A210" s="52" t="s">
        <v>581</v>
      </c>
      <c r="B210" s="53"/>
      <c r="C210" s="33" t="s">
        <v>39</v>
      </c>
      <c r="D210" s="33" t="s">
        <v>63</v>
      </c>
      <c r="E210" s="69" t="s">
        <v>291</v>
      </c>
      <c r="F210" s="69" t="s">
        <v>582</v>
      </c>
      <c r="G210" s="69" t="s">
        <v>583</v>
      </c>
      <c r="H210" s="35">
        <v>45</v>
      </c>
      <c r="I210" s="53" t="s">
        <v>57</v>
      </c>
      <c r="J210" s="93">
        <v>585</v>
      </c>
      <c r="K210" s="94">
        <v>17</v>
      </c>
      <c r="L210" s="94">
        <v>0</v>
      </c>
      <c r="M210" s="94">
        <f t="shared" si="74"/>
        <v>17</v>
      </c>
      <c r="N210" s="63">
        <f t="shared" si="78"/>
        <v>9945</v>
      </c>
      <c r="O210" s="95">
        <v>28</v>
      </c>
      <c r="P210" s="95">
        <v>98</v>
      </c>
      <c r="Q210" s="131">
        <v>0.4</v>
      </c>
      <c r="R210" s="131">
        <f t="shared" si="75"/>
        <v>1097.6000000000001</v>
      </c>
      <c r="S210" s="82" t="s">
        <v>592</v>
      </c>
      <c r="T210" s="95">
        <v>0</v>
      </c>
      <c r="U210" s="63">
        <f t="shared" si="83"/>
        <v>0</v>
      </c>
      <c r="V210" s="36" t="s">
        <v>45</v>
      </c>
      <c r="W210" s="63">
        <f t="shared" si="76"/>
        <v>11042.6</v>
      </c>
      <c r="X210" s="95">
        <f t="shared" si="79"/>
        <v>3400</v>
      </c>
      <c r="Y210" s="95">
        <v>1</v>
      </c>
      <c r="Z210" s="63">
        <v>709</v>
      </c>
      <c r="AA210" s="94">
        <f t="shared" si="80"/>
        <v>709</v>
      </c>
      <c r="AB210" s="99" t="s">
        <v>593</v>
      </c>
      <c r="AC210" s="86">
        <v>0</v>
      </c>
      <c r="AD210" s="86"/>
      <c r="AE210" s="63">
        <f t="shared" ref="AE210:AE278" si="85">X210+AA210+AC210</f>
        <v>4109</v>
      </c>
      <c r="AF210" s="63">
        <f t="shared" si="82"/>
        <v>15151.6</v>
      </c>
      <c r="AG210" s="88"/>
      <c r="AH210" s="88"/>
      <c r="AI210" s="170" t="str">
        <f t="shared" si="84"/>
        <v>636-PR</v>
      </c>
      <c r="AJ210" s="108"/>
      <c r="AK210" s="68"/>
      <c r="AL210" s="68"/>
      <c r="AM210" s="47"/>
    </row>
    <row r="211" spans="1:39" s="48" customFormat="1" ht="35.25" customHeight="1" x14ac:dyDescent="0.2">
      <c r="A211" s="52" t="s">
        <v>594</v>
      </c>
      <c r="B211" s="53"/>
      <c r="C211" s="33" t="s">
        <v>39</v>
      </c>
      <c r="D211" s="33" t="s">
        <v>63</v>
      </c>
      <c r="E211" s="69" t="s">
        <v>242</v>
      </c>
      <c r="F211" s="69" t="s">
        <v>595</v>
      </c>
      <c r="G211" s="69" t="s">
        <v>596</v>
      </c>
      <c r="H211" s="35">
        <v>45</v>
      </c>
      <c r="I211" s="53" t="s">
        <v>57</v>
      </c>
      <c r="J211" s="93">
        <v>585</v>
      </c>
      <c r="K211" s="94">
        <v>0</v>
      </c>
      <c r="L211" s="94">
        <v>17</v>
      </c>
      <c r="M211" s="94">
        <f t="shared" si="74"/>
        <v>17</v>
      </c>
      <c r="N211" s="63">
        <f t="shared" si="78"/>
        <v>9945</v>
      </c>
      <c r="O211" s="95">
        <v>28</v>
      </c>
      <c r="P211" s="95">
        <v>120</v>
      </c>
      <c r="Q211" s="131">
        <v>0.4</v>
      </c>
      <c r="R211" s="131">
        <f t="shared" si="75"/>
        <v>1344</v>
      </c>
      <c r="S211" s="226" t="s">
        <v>597</v>
      </c>
      <c r="T211" s="95">
        <v>0</v>
      </c>
      <c r="U211" s="63">
        <f t="shared" si="83"/>
        <v>0</v>
      </c>
      <c r="V211" s="36" t="s">
        <v>45</v>
      </c>
      <c r="W211" s="63">
        <f t="shared" si="76"/>
        <v>11289</v>
      </c>
      <c r="X211" s="95">
        <f t="shared" si="79"/>
        <v>3400</v>
      </c>
      <c r="Y211" s="95">
        <v>1</v>
      </c>
      <c r="Z211" s="95">
        <v>650</v>
      </c>
      <c r="AA211" s="94">
        <f t="shared" si="80"/>
        <v>650</v>
      </c>
      <c r="AB211" s="99" t="s">
        <v>598</v>
      </c>
      <c r="AC211" s="86">
        <v>0</v>
      </c>
      <c r="AD211" s="86"/>
      <c r="AE211" s="63">
        <f t="shared" si="85"/>
        <v>4050</v>
      </c>
      <c r="AF211" s="63">
        <f t="shared" si="82"/>
        <v>15339</v>
      </c>
      <c r="AG211" s="88">
        <f>SUM(M211:M213)</f>
        <v>17</v>
      </c>
      <c r="AH211" s="88">
        <f>SUM(AF211:AF213)</f>
        <v>15339</v>
      </c>
      <c r="AI211" s="170" t="str">
        <f t="shared" si="84"/>
        <v>640-PR</v>
      </c>
      <c r="AJ211" s="108"/>
      <c r="AK211" s="68">
        <v>42662</v>
      </c>
      <c r="AL211" s="68">
        <v>42662</v>
      </c>
      <c r="AM211" s="47"/>
    </row>
    <row r="212" spans="1:39" s="48" customFormat="1" ht="36" customHeight="1" x14ac:dyDescent="0.2">
      <c r="A212" s="52" t="s">
        <v>594</v>
      </c>
      <c r="B212" s="394" t="s">
        <v>1007</v>
      </c>
      <c r="C212" s="395" t="s">
        <v>39</v>
      </c>
      <c r="D212" s="395" t="s">
        <v>63</v>
      </c>
      <c r="E212" s="396" t="s">
        <v>574</v>
      </c>
      <c r="F212" s="396" t="s">
        <v>595</v>
      </c>
      <c r="G212" s="396" t="s">
        <v>596</v>
      </c>
      <c r="H212" s="399">
        <v>45</v>
      </c>
      <c r="I212" s="394" t="s">
        <v>57</v>
      </c>
      <c r="J212" s="400">
        <v>585</v>
      </c>
      <c r="K212" s="397">
        <v>0</v>
      </c>
      <c r="L212" s="397">
        <v>0</v>
      </c>
      <c r="M212" s="397">
        <f t="shared" si="74"/>
        <v>0</v>
      </c>
      <c r="N212" s="97">
        <f t="shared" si="78"/>
        <v>0</v>
      </c>
      <c r="O212" s="398">
        <v>0</v>
      </c>
      <c r="P212" s="398">
        <v>14</v>
      </c>
      <c r="Q212" s="401">
        <v>0.4</v>
      </c>
      <c r="R212" s="401">
        <f t="shared" si="75"/>
        <v>0</v>
      </c>
      <c r="S212" s="415" t="s">
        <v>599</v>
      </c>
      <c r="T212" s="398">
        <v>0</v>
      </c>
      <c r="U212" s="97">
        <f t="shared" si="83"/>
        <v>0</v>
      </c>
      <c r="V212" s="403" t="s">
        <v>45</v>
      </c>
      <c r="W212" s="97">
        <f t="shared" si="76"/>
        <v>0</v>
      </c>
      <c r="X212" s="398">
        <f t="shared" si="79"/>
        <v>0</v>
      </c>
      <c r="Y212" s="398">
        <v>0</v>
      </c>
      <c r="Z212" s="398">
        <v>160</v>
      </c>
      <c r="AA212" s="397">
        <f t="shared" si="80"/>
        <v>0</v>
      </c>
      <c r="AB212" s="412" t="s">
        <v>600</v>
      </c>
      <c r="AC212" s="413">
        <v>0</v>
      </c>
      <c r="AD212" s="94"/>
      <c r="AE212" s="97">
        <f t="shared" si="85"/>
        <v>0</v>
      </c>
      <c r="AF212" s="97">
        <f t="shared" si="82"/>
        <v>0</v>
      </c>
      <c r="AG212" s="405"/>
      <c r="AH212" s="405"/>
      <c r="AI212" s="170" t="str">
        <f t="shared" si="84"/>
        <v>640-PR</v>
      </c>
      <c r="AJ212" s="108"/>
      <c r="AK212" s="68"/>
      <c r="AL212" s="68"/>
      <c r="AM212" s="47"/>
    </row>
    <row r="213" spans="1:39" s="48" customFormat="1" ht="36" customHeight="1" x14ac:dyDescent="0.2">
      <c r="A213" s="52" t="s">
        <v>594</v>
      </c>
      <c r="B213" s="394" t="s">
        <v>993</v>
      </c>
      <c r="C213" s="395" t="s">
        <v>39</v>
      </c>
      <c r="D213" s="395" t="s">
        <v>63</v>
      </c>
      <c r="E213" s="396" t="s">
        <v>574</v>
      </c>
      <c r="F213" s="396" t="s">
        <v>595</v>
      </c>
      <c r="G213" s="396" t="s">
        <v>596</v>
      </c>
      <c r="H213" s="399">
        <v>45</v>
      </c>
      <c r="I213" s="394" t="s">
        <v>57</v>
      </c>
      <c r="J213" s="400">
        <v>585</v>
      </c>
      <c r="K213" s="397">
        <v>0</v>
      </c>
      <c r="L213" s="397">
        <v>0</v>
      </c>
      <c r="M213" s="397">
        <f t="shared" si="74"/>
        <v>0</v>
      </c>
      <c r="N213" s="97">
        <f t="shared" si="78"/>
        <v>0</v>
      </c>
      <c r="O213" s="398">
        <v>0</v>
      </c>
      <c r="P213" s="398">
        <v>14</v>
      </c>
      <c r="Q213" s="401">
        <v>0.4</v>
      </c>
      <c r="R213" s="401">
        <f t="shared" si="75"/>
        <v>0</v>
      </c>
      <c r="S213" s="415" t="s">
        <v>599</v>
      </c>
      <c r="T213" s="398">
        <v>0</v>
      </c>
      <c r="U213" s="97">
        <f t="shared" si="83"/>
        <v>0</v>
      </c>
      <c r="V213" s="403" t="s">
        <v>45</v>
      </c>
      <c r="W213" s="97">
        <f t="shared" si="76"/>
        <v>0</v>
      </c>
      <c r="X213" s="398">
        <f t="shared" si="79"/>
        <v>0</v>
      </c>
      <c r="Y213" s="398">
        <v>0</v>
      </c>
      <c r="Z213" s="398">
        <v>160</v>
      </c>
      <c r="AA213" s="397">
        <f t="shared" si="80"/>
        <v>0</v>
      </c>
      <c r="AB213" s="412" t="s">
        <v>600</v>
      </c>
      <c r="AC213" s="413">
        <v>0</v>
      </c>
      <c r="AD213" s="94"/>
      <c r="AE213" s="97">
        <f t="shared" si="85"/>
        <v>0</v>
      </c>
      <c r="AF213" s="97">
        <f t="shared" si="82"/>
        <v>0</v>
      </c>
      <c r="AG213" s="405"/>
      <c r="AH213" s="405"/>
      <c r="AI213" s="170" t="str">
        <f t="shared" si="84"/>
        <v>640-PR</v>
      </c>
      <c r="AJ213" s="108"/>
      <c r="AK213" s="68"/>
      <c r="AL213" s="68"/>
      <c r="AM213" s="47"/>
    </row>
    <row r="214" spans="1:39" s="48" customFormat="1" ht="59.25" customHeight="1" x14ac:dyDescent="0.2">
      <c r="A214" s="52" t="s">
        <v>601</v>
      </c>
      <c r="B214" s="53" t="s">
        <v>38</v>
      </c>
      <c r="C214" s="33" t="s">
        <v>115</v>
      </c>
      <c r="D214" s="33" t="s">
        <v>149</v>
      </c>
      <c r="E214" s="69" t="s">
        <v>602</v>
      </c>
      <c r="F214" s="69" t="s">
        <v>542</v>
      </c>
      <c r="G214" s="69" t="s">
        <v>543</v>
      </c>
      <c r="H214" s="35">
        <v>42</v>
      </c>
      <c r="I214" s="53" t="s">
        <v>57</v>
      </c>
      <c r="J214" s="93">
        <v>585</v>
      </c>
      <c r="K214" s="94">
        <v>0</v>
      </c>
      <c r="L214" s="94">
        <v>20</v>
      </c>
      <c r="M214" s="94">
        <f t="shared" si="74"/>
        <v>20</v>
      </c>
      <c r="N214" s="63">
        <f t="shared" si="78"/>
        <v>11700</v>
      </c>
      <c r="O214" s="95">
        <v>28</v>
      </c>
      <c r="P214" s="95">
        <v>36</v>
      </c>
      <c r="Q214" s="131">
        <v>0.4</v>
      </c>
      <c r="R214" s="131">
        <f t="shared" si="75"/>
        <v>403.2</v>
      </c>
      <c r="S214" s="82" t="s">
        <v>603</v>
      </c>
      <c r="T214" s="95">
        <v>0</v>
      </c>
      <c r="U214" s="63">
        <f t="shared" si="83"/>
        <v>0</v>
      </c>
      <c r="V214" s="36" t="s">
        <v>45</v>
      </c>
      <c r="W214" s="63">
        <f t="shared" si="76"/>
        <v>12103.2</v>
      </c>
      <c r="X214" s="95">
        <f t="shared" si="79"/>
        <v>4000</v>
      </c>
      <c r="Y214" s="95">
        <v>1</v>
      </c>
      <c r="Z214" s="95">
        <v>200</v>
      </c>
      <c r="AA214" s="94">
        <f t="shared" si="80"/>
        <v>200</v>
      </c>
      <c r="AB214" s="99" t="s">
        <v>604</v>
      </c>
      <c r="AC214" s="86">
        <v>0</v>
      </c>
      <c r="AD214" s="86"/>
      <c r="AE214" s="63">
        <f t="shared" si="85"/>
        <v>4200</v>
      </c>
      <c r="AF214" s="63">
        <f t="shared" si="82"/>
        <v>16303.2</v>
      </c>
      <c r="AG214" s="88">
        <f>SUM(M214:M215)</f>
        <v>20</v>
      </c>
      <c r="AH214" s="88">
        <f>SUM(AF214:AF215)</f>
        <v>16303.2</v>
      </c>
      <c r="AI214" s="101" t="str">
        <f t="shared" si="84"/>
        <v>642-A</v>
      </c>
      <c r="AJ214" s="109" t="s">
        <v>605</v>
      </c>
      <c r="AK214" s="68">
        <v>32606</v>
      </c>
      <c r="AL214" s="68"/>
      <c r="AM214" s="47"/>
    </row>
    <row r="215" spans="1:39" s="48" customFormat="1" ht="48" customHeight="1" x14ac:dyDescent="0.2">
      <c r="A215" s="52" t="s">
        <v>601</v>
      </c>
      <c r="B215" s="394" t="s">
        <v>1046</v>
      </c>
      <c r="C215" s="395" t="s">
        <v>115</v>
      </c>
      <c r="D215" s="395" t="s">
        <v>149</v>
      </c>
      <c r="E215" s="396" t="s">
        <v>266</v>
      </c>
      <c r="F215" s="396" t="s">
        <v>243</v>
      </c>
      <c r="G215" s="396" t="s">
        <v>537</v>
      </c>
      <c r="H215" s="35">
        <v>42</v>
      </c>
      <c r="I215" s="53" t="s">
        <v>57</v>
      </c>
      <c r="J215" s="93">
        <v>585</v>
      </c>
      <c r="K215" s="94">
        <v>0</v>
      </c>
      <c r="L215" s="397">
        <v>0</v>
      </c>
      <c r="M215" s="94">
        <f t="shared" si="74"/>
        <v>0</v>
      </c>
      <c r="N215" s="63">
        <f t="shared" si="78"/>
        <v>0</v>
      </c>
      <c r="O215" s="95">
        <v>0</v>
      </c>
      <c r="P215" s="95">
        <v>36</v>
      </c>
      <c r="Q215" s="131">
        <v>0.4</v>
      </c>
      <c r="R215" s="131">
        <f t="shared" si="75"/>
        <v>0</v>
      </c>
      <c r="S215" s="82" t="s">
        <v>606</v>
      </c>
      <c r="T215" s="95">
        <v>0</v>
      </c>
      <c r="U215" s="63">
        <f t="shared" si="83"/>
        <v>0</v>
      </c>
      <c r="V215" s="36" t="s">
        <v>45</v>
      </c>
      <c r="W215" s="63">
        <f t="shared" si="76"/>
        <v>0</v>
      </c>
      <c r="X215" s="95">
        <f t="shared" si="79"/>
        <v>0</v>
      </c>
      <c r="Y215" s="95">
        <v>0</v>
      </c>
      <c r="Z215" s="95">
        <v>200</v>
      </c>
      <c r="AA215" s="94">
        <f t="shared" si="80"/>
        <v>0</v>
      </c>
      <c r="AB215" s="99" t="s">
        <v>607</v>
      </c>
      <c r="AC215" s="86">
        <v>0</v>
      </c>
      <c r="AD215" s="86"/>
      <c r="AE215" s="63">
        <f t="shared" si="85"/>
        <v>0</v>
      </c>
      <c r="AF215" s="63">
        <f t="shared" si="82"/>
        <v>0</v>
      </c>
      <c r="AG215" s="88"/>
      <c r="AH215" s="88"/>
      <c r="AI215" s="101" t="str">
        <f t="shared" si="84"/>
        <v>642-A</v>
      </c>
      <c r="AJ215" s="109" t="s">
        <v>608</v>
      </c>
      <c r="AK215" s="68"/>
      <c r="AL215" s="68"/>
      <c r="AM215" s="47" t="s">
        <v>285</v>
      </c>
    </row>
    <row r="216" spans="1:39" s="48" customFormat="1" ht="44" customHeight="1" x14ac:dyDescent="0.2">
      <c r="A216" s="52" t="s">
        <v>609</v>
      </c>
      <c r="B216" s="394" t="s">
        <v>1048</v>
      </c>
      <c r="C216" s="395" t="s">
        <v>115</v>
      </c>
      <c r="D216" s="395" t="s">
        <v>149</v>
      </c>
      <c r="E216" s="396" t="s">
        <v>602</v>
      </c>
      <c r="F216" s="396" t="s">
        <v>610</v>
      </c>
      <c r="G216" s="396" t="s">
        <v>611</v>
      </c>
      <c r="H216" s="35">
        <v>42</v>
      </c>
      <c r="I216" s="53" t="s">
        <v>57</v>
      </c>
      <c r="J216" s="93">
        <v>585</v>
      </c>
      <c r="K216" s="94">
        <v>0</v>
      </c>
      <c r="L216" s="94">
        <v>0</v>
      </c>
      <c r="M216" s="94">
        <f t="shared" si="74"/>
        <v>0</v>
      </c>
      <c r="N216" s="63">
        <f t="shared" si="78"/>
        <v>0</v>
      </c>
      <c r="O216" s="95">
        <v>0</v>
      </c>
      <c r="P216" s="95">
        <v>12</v>
      </c>
      <c r="Q216" s="131">
        <v>0.4</v>
      </c>
      <c r="R216" s="131">
        <f t="shared" si="75"/>
        <v>0</v>
      </c>
      <c r="S216" s="82" t="s">
        <v>612</v>
      </c>
      <c r="T216" s="95">
        <v>0</v>
      </c>
      <c r="U216" s="63">
        <f t="shared" si="83"/>
        <v>0</v>
      </c>
      <c r="V216" s="36" t="s">
        <v>45</v>
      </c>
      <c r="W216" s="63">
        <f t="shared" si="76"/>
        <v>0</v>
      </c>
      <c r="X216" s="95">
        <f t="shared" si="79"/>
        <v>0</v>
      </c>
      <c r="Y216" s="95">
        <v>0</v>
      </c>
      <c r="Z216" s="95">
        <v>148</v>
      </c>
      <c r="AA216" s="94">
        <f t="shared" si="80"/>
        <v>0</v>
      </c>
      <c r="AB216" s="99" t="s">
        <v>613</v>
      </c>
      <c r="AC216" s="86">
        <v>0</v>
      </c>
      <c r="AD216" s="86"/>
      <c r="AE216" s="63">
        <f t="shared" si="85"/>
        <v>0</v>
      </c>
      <c r="AF216" s="63">
        <f t="shared" si="82"/>
        <v>0</v>
      </c>
      <c r="AG216" s="88">
        <f>SUM(M216:M229)</f>
        <v>188</v>
      </c>
      <c r="AH216" s="88">
        <f>SUM(AF216:AF229)</f>
        <v>152912.4</v>
      </c>
      <c r="AI216" s="101" t="str">
        <f t="shared" si="84"/>
        <v>643-PR</v>
      </c>
      <c r="AJ216" s="109"/>
      <c r="AK216" s="68">
        <v>179236</v>
      </c>
      <c r="AL216" s="68">
        <v>136481</v>
      </c>
      <c r="AM216" s="47"/>
    </row>
    <row r="217" spans="1:39" s="48" customFormat="1" ht="44" customHeight="1" x14ac:dyDescent="0.2">
      <c r="A217" s="52" t="s">
        <v>609</v>
      </c>
      <c r="B217" s="394" t="s">
        <v>1047</v>
      </c>
      <c r="C217" s="395" t="s">
        <v>115</v>
      </c>
      <c r="D217" s="395" t="s">
        <v>149</v>
      </c>
      <c r="E217" s="396" t="s">
        <v>266</v>
      </c>
      <c r="F217" s="396" t="s">
        <v>582</v>
      </c>
      <c r="G217" s="396" t="s">
        <v>614</v>
      </c>
      <c r="H217" s="399">
        <v>42</v>
      </c>
      <c r="I217" s="394" t="s">
        <v>57</v>
      </c>
      <c r="J217" s="400">
        <v>585</v>
      </c>
      <c r="K217" s="397">
        <v>20</v>
      </c>
      <c r="L217" s="397">
        <v>0</v>
      </c>
      <c r="M217" s="397">
        <f t="shared" si="74"/>
        <v>20</v>
      </c>
      <c r="N217" s="97">
        <f t="shared" si="78"/>
        <v>11700</v>
      </c>
      <c r="O217" s="398">
        <v>28</v>
      </c>
      <c r="P217" s="398">
        <v>36</v>
      </c>
      <c r="Q217" s="401">
        <v>0.4</v>
      </c>
      <c r="R217" s="401">
        <f t="shared" si="75"/>
        <v>403.2</v>
      </c>
      <c r="S217" s="417"/>
      <c r="T217" s="398">
        <v>0</v>
      </c>
      <c r="U217" s="97">
        <f t="shared" si="83"/>
        <v>0</v>
      </c>
      <c r="V217" s="403"/>
      <c r="W217" s="97">
        <f t="shared" si="76"/>
        <v>12103.2</v>
      </c>
      <c r="X217" s="398">
        <f t="shared" si="79"/>
        <v>4000</v>
      </c>
      <c r="Y217" s="398">
        <v>1</v>
      </c>
      <c r="Z217" s="398">
        <v>200</v>
      </c>
      <c r="AA217" s="397">
        <f t="shared" si="80"/>
        <v>200</v>
      </c>
      <c r="AB217" s="412"/>
      <c r="AC217" s="413"/>
      <c r="AD217" s="413"/>
      <c r="AE217" s="63">
        <f t="shared" si="85"/>
        <v>4200</v>
      </c>
      <c r="AF217" s="63">
        <f t="shared" si="82"/>
        <v>16303.2</v>
      </c>
      <c r="AG217" s="405"/>
      <c r="AH217" s="405"/>
      <c r="AI217" s="425"/>
      <c r="AJ217" s="109"/>
      <c r="AK217" s="68"/>
      <c r="AL217" s="68"/>
      <c r="AM217" s="47"/>
    </row>
    <row r="218" spans="1:39" s="48" customFormat="1" ht="56" customHeight="1" x14ac:dyDescent="0.2">
      <c r="A218" s="52" t="s">
        <v>609</v>
      </c>
      <c r="B218" s="53"/>
      <c r="C218" s="33" t="s">
        <v>115</v>
      </c>
      <c r="D218" s="33" t="s">
        <v>149</v>
      </c>
      <c r="E218" s="69" t="s">
        <v>281</v>
      </c>
      <c r="F218" s="69" t="s">
        <v>582</v>
      </c>
      <c r="G218" s="69" t="s">
        <v>614</v>
      </c>
      <c r="H218" s="35">
        <v>42</v>
      </c>
      <c r="I218" s="53" t="s">
        <v>57</v>
      </c>
      <c r="J218" s="93">
        <v>585</v>
      </c>
      <c r="K218" s="94">
        <v>0</v>
      </c>
      <c r="L218" s="94">
        <v>18</v>
      </c>
      <c r="M218" s="94">
        <f t="shared" si="74"/>
        <v>18</v>
      </c>
      <c r="N218" s="63">
        <f t="shared" si="78"/>
        <v>10530</v>
      </c>
      <c r="O218" s="95">
        <v>28</v>
      </c>
      <c r="P218" s="95">
        <v>19</v>
      </c>
      <c r="Q218" s="131">
        <v>0.4</v>
      </c>
      <c r="R218" s="131">
        <f t="shared" si="75"/>
        <v>212.8</v>
      </c>
      <c r="S218" s="82" t="s">
        <v>615</v>
      </c>
      <c r="T218" s="95">
        <v>0</v>
      </c>
      <c r="U218" s="63">
        <f t="shared" si="83"/>
        <v>0</v>
      </c>
      <c r="V218" s="36" t="s">
        <v>45</v>
      </c>
      <c r="W218" s="63">
        <f t="shared" si="76"/>
        <v>10742.8</v>
      </c>
      <c r="X218" s="95">
        <f t="shared" si="79"/>
        <v>3600</v>
      </c>
      <c r="Y218" s="95">
        <v>1</v>
      </c>
      <c r="Z218" s="95">
        <v>165</v>
      </c>
      <c r="AA218" s="94">
        <f t="shared" si="80"/>
        <v>165</v>
      </c>
      <c r="AB218" s="99" t="s">
        <v>616</v>
      </c>
      <c r="AC218" s="86">
        <v>0</v>
      </c>
      <c r="AD218" s="86"/>
      <c r="AE218" s="63">
        <f t="shared" si="85"/>
        <v>3765</v>
      </c>
      <c r="AF218" s="63">
        <f t="shared" si="82"/>
        <v>14507.8</v>
      </c>
      <c r="AG218" s="88"/>
      <c r="AH218" s="88"/>
      <c r="AI218" s="101" t="str">
        <f t="shared" si="84"/>
        <v>643-PR</v>
      </c>
      <c r="AJ218" s="109" t="s">
        <v>617</v>
      </c>
      <c r="AK218" s="109"/>
      <c r="AL218" s="109"/>
      <c r="AM218" s="47"/>
    </row>
    <row r="219" spans="1:39" s="48" customFormat="1" ht="56" customHeight="1" x14ac:dyDescent="0.2">
      <c r="A219" s="52" t="s">
        <v>609</v>
      </c>
      <c r="B219" s="394" t="s">
        <v>1049</v>
      </c>
      <c r="C219" s="395" t="s">
        <v>115</v>
      </c>
      <c r="D219" s="395" t="s">
        <v>149</v>
      </c>
      <c r="E219" s="396" t="s">
        <v>277</v>
      </c>
      <c r="F219" s="396" t="s">
        <v>582</v>
      </c>
      <c r="G219" s="396" t="s">
        <v>614</v>
      </c>
      <c r="H219" s="399">
        <v>42</v>
      </c>
      <c r="I219" s="394" t="s">
        <v>57</v>
      </c>
      <c r="J219" s="400">
        <v>585</v>
      </c>
      <c r="K219" s="397">
        <v>0</v>
      </c>
      <c r="L219" s="397">
        <v>15</v>
      </c>
      <c r="M219" s="397">
        <f t="shared" si="74"/>
        <v>15</v>
      </c>
      <c r="N219" s="97">
        <f t="shared" si="78"/>
        <v>8775</v>
      </c>
      <c r="O219" s="398">
        <v>28</v>
      </c>
      <c r="P219" s="398">
        <v>23</v>
      </c>
      <c r="Q219" s="401">
        <v>0.4</v>
      </c>
      <c r="R219" s="401">
        <f t="shared" si="75"/>
        <v>257.60000000000002</v>
      </c>
      <c r="S219" s="417"/>
      <c r="T219" s="398">
        <v>0</v>
      </c>
      <c r="U219" s="97">
        <f t="shared" si="83"/>
        <v>0</v>
      </c>
      <c r="V219" s="403"/>
      <c r="W219" s="97">
        <f t="shared" si="76"/>
        <v>9032.6</v>
      </c>
      <c r="X219" s="398">
        <f t="shared" si="79"/>
        <v>3000</v>
      </c>
      <c r="Y219" s="398">
        <v>1</v>
      </c>
      <c r="Z219" s="398">
        <v>153</v>
      </c>
      <c r="AA219" s="397">
        <f t="shared" si="80"/>
        <v>153</v>
      </c>
      <c r="AB219" s="412"/>
      <c r="AC219" s="413">
        <v>0</v>
      </c>
      <c r="AD219" s="413"/>
      <c r="AE219" s="97">
        <f t="shared" si="85"/>
        <v>3153</v>
      </c>
      <c r="AF219" s="97">
        <f t="shared" si="82"/>
        <v>12185.6</v>
      </c>
      <c r="AG219" s="405"/>
      <c r="AH219" s="405"/>
      <c r="AI219" s="101"/>
      <c r="AJ219" s="109"/>
      <c r="AK219" s="109"/>
      <c r="AL219" s="109"/>
      <c r="AM219" s="47"/>
    </row>
    <row r="220" spans="1:39" s="48" customFormat="1" ht="30" customHeight="1" x14ac:dyDescent="0.2">
      <c r="A220" s="52" t="s">
        <v>609</v>
      </c>
      <c r="B220" s="53"/>
      <c r="C220" s="33" t="s">
        <v>115</v>
      </c>
      <c r="D220" s="33" t="s">
        <v>154</v>
      </c>
      <c r="E220" s="164" t="s">
        <v>618</v>
      </c>
      <c r="F220" s="69" t="s">
        <v>619</v>
      </c>
      <c r="G220" s="69" t="s">
        <v>620</v>
      </c>
      <c r="H220" s="35">
        <v>56</v>
      </c>
      <c r="I220" s="53" t="s">
        <v>57</v>
      </c>
      <c r="J220" s="93">
        <v>585</v>
      </c>
      <c r="K220" s="94">
        <v>19</v>
      </c>
      <c r="L220" s="94">
        <v>0</v>
      </c>
      <c r="M220" s="94">
        <f t="shared" si="74"/>
        <v>19</v>
      </c>
      <c r="N220" s="63">
        <f t="shared" si="78"/>
        <v>11115</v>
      </c>
      <c r="O220" s="95">
        <v>36</v>
      </c>
      <c r="P220" s="95">
        <v>22</v>
      </c>
      <c r="Q220" s="131">
        <v>0.4</v>
      </c>
      <c r="R220" s="131">
        <f t="shared" si="75"/>
        <v>316.8</v>
      </c>
      <c r="S220" s="222" t="s">
        <v>621</v>
      </c>
      <c r="T220" s="63">
        <v>0</v>
      </c>
      <c r="U220" s="63">
        <v>0</v>
      </c>
      <c r="V220" s="36" t="s">
        <v>45</v>
      </c>
      <c r="W220" s="63">
        <f t="shared" si="76"/>
        <v>11431.8</v>
      </c>
      <c r="X220" s="95">
        <f t="shared" si="79"/>
        <v>3800</v>
      </c>
      <c r="Y220" s="95">
        <v>1</v>
      </c>
      <c r="Z220" s="94">
        <v>225</v>
      </c>
      <c r="AA220" s="94">
        <f t="shared" si="80"/>
        <v>225</v>
      </c>
      <c r="AB220" s="99" t="s">
        <v>622</v>
      </c>
      <c r="AC220" s="63">
        <v>0</v>
      </c>
      <c r="AD220" s="63"/>
      <c r="AE220" s="63">
        <f t="shared" si="85"/>
        <v>4025</v>
      </c>
      <c r="AF220" s="63">
        <f t="shared" si="82"/>
        <v>15456.8</v>
      </c>
      <c r="AG220" s="88"/>
      <c r="AH220" s="88"/>
      <c r="AI220" s="101" t="str">
        <f t="shared" si="84"/>
        <v>643-PR</v>
      </c>
      <c r="AJ220" s="109"/>
      <c r="AK220" s="68"/>
      <c r="AL220" s="68"/>
      <c r="AM220" s="47"/>
    </row>
    <row r="221" spans="1:39" s="48" customFormat="1" ht="30.75" customHeight="1" x14ac:dyDescent="0.2">
      <c r="A221" s="52" t="s">
        <v>609</v>
      </c>
      <c r="B221" s="53"/>
      <c r="C221" s="33" t="s">
        <v>115</v>
      </c>
      <c r="D221" s="33" t="s">
        <v>154</v>
      </c>
      <c r="E221" s="164" t="s">
        <v>618</v>
      </c>
      <c r="F221" s="69" t="s">
        <v>619</v>
      </c>
      <c r="G221" s="69" t="s">
        <v>620</v>
      </c>
      <c r="H221" s="35">
        <v>56</v>
      </c>
      <c r="I221" s="53" t="s">
        <v>57</v>
      </c>
      <c r="J221" s="93">
        <v>585</v>
      </c>
      <c r="K221" s="94">
        <v>0</v>
      </c>
      <c r="L221" s="94">
        <v>18</v>
      </c>
      <c r="M221" s="94">
        <v>18</v>
      </c>
      <c r="N221" s="63">
        <f t="shared" si="78"/>
        <v>10530</v>
      </c>
      <c r="O221" s="95">
        <v>36</v>
      </c>
      <c r="P221" s="95">
        <v>22</v>
      </c>
      <c r="Q221" s="131">
        <v>0.4</v>
      </c>
      <c r="R221" s="131">
        <f t="shared" si="75"/>
        <v>316.8</v>
      </c>
      <c r="S221" s="222" t="s">
        <v>623</v>
      </c>
      <c r="T221" s="63">
        <v>0</v>
      </c>
      <c r="U221" s="63">
        <v>0</v>
      </c>
      <c r="V221" s="36" t="s">
        <v>45</v>
      </c>
      <c r="W221" s="63">
        <f t="shared" si="76"/>
        <v>10846.8</v>
      </c>
      <c r="X221" s="95">
        <f t="shared" si="79"/>
        <v>3600</v>
      </c>
      <c r="Y221" s="95">
        <v>1</v>
      </c>
      <c r="Z221" s="94">
        <v>225</v>
      </c>
      <c r="AA221" s="94">
        <f t="shared" si="80"/>
        <v>225</v>
      </c>
      <c r="AB221" s="99" t="s">
        <v>624</v>
      </c>
      <c r="AC221" s="63">
        <v>0</v>
      </c>
      <c r="AD221" s="63"/>
      <c r="AE221" s="63">
        <f t="shared" si="85"/>
        <v>3825</v>
      </c>
      <c r="AF221" s="63">
        <f t="shared" si="82"/>
        <v>14671.8</v>
      </c>
      <c r="AG221" s="88"/>
      <c r="AH221" s="88"/>
      <c r="AI221" s="101" t="str">
        <f t="shared" si="84"/>
        <v>643-PR</v>
      </c>
      <c r="AJ221" s="109"/>
      <c r="AK221" s="68"/>
      <c r="AL221" s="68"/>
      <c r="AM221" s="47"/>
    </row>
    <row r="222" spans="1:39" s="48" customFormat="1" ht="37.5" customHeight="1" x14ac:dyDescent="0.2">
      <c r="A222" s="73" t="s">
        <v>609</v>
      </c>
      <c r="B222" s="121"/>
      <c r="C222" s="122" t="s">
        <v>115</v>
      </c>
      <c r="D222" s="122" t="s">
        <v>154</v>
      </c>
      <c r="E222" s="177" t="s">
        <v>618</v>
      </c>
      <c r="F222" s="74" t="s">
        <v>625</v>
      </c>
      <c r="G222" s="74" t="s">
        <v>626</v>
      </c>
      <c r="H222" s="124">
        <v>42</v>
      </c>
      <c r="I222" s="121" t="s">
        <v>57</v>
      </c>
      <c r="J222" s="77">
        <v>585</v>
      </c>
      <c r="K222" s="78">
        <v>0</v>
      </c>
      <c r="L222" s="78">
        <v>0</v>
      </c>
      <c r="M222" s="78">
        <f t="shared" ref="M222:M286" si="86">K222+L222</f>
        <v>0</v>
      </c>
      <c r="N222" s="79">
        <f t="shared" si="78"/>
        <v>0</v>
      </c>
      <c r="O222" s="80">
        <v>0</v>
      </c>
      <c r="P222" s="80">
        <v>22</v>
      </c>
      <c r="Q222" s="127">
        <v>0.4</v>
      </c>
      <c r="R222" s="127">
        <f t="shared" si="75"/>
        <v>0</v>
      </c>
      <c r="S222" s="82" t="s">
        <v>627</v>
      </c>
      <c r="T222" s="80">
        <v>0</v>
      </c>
      <c r="U222" s="79">
        <f t="shared" ref="U222:U287" si="87">(M222*T222)</f>
        <v>0</v>
      </c>
      <c r="V222" s="386" t="s">
        <v>45</v>
      </c>
      <c r="W222" s="79">
        <f t="shared" si="76"/>
        <v>0</v>
      </c>
      <c r="X222" s="80">
        <f t="shared" si="79"/>
        <v>0</v>
      </c>
      <c r="Y222" s="80">
        <v>0</v>
      </c>
      <c r="Z222" s="80">
        <v>225</v>
      </c>
      <c r="AA222" s="78">
        <f t="shared" si="80"/>
        <v>0</v>
      </c>
      <c r="AB222" s="84" t="s">
        <v>628</v>
      </c>
      <c r="AC222" s="85">
        <v>0</v>
      </c>
      <c r="AD222" s="86"/>
      <c r="AE222" s="79">
        <f t="shared" si="85"/>
        <v>0</v>
      </c>
      <c r="AF222" s="79">
        <f t="shared" si="82"/>
        <v>0</v>
      </c>
      <c r="AG222" s="88"/>
      <c r="AH222" s="88"/>
      <c r="AI222" s="101" t="str">
        <f t="shared" si="84"/>
        <v>643-PR</v>
      </c>
      <c r="AJ222" s="109"/>
      <c r="AK222" s="68"/>
      <c r="AL222" s="68"/>
      <c r="AM222" s="47"/>
    </row>
    <row r="223" spans="1:39" s="48" customFormat="1" ht="45.75" customHeight="1" x14ac:dyDescent="0.2">
      <c r="A223" s="73" t="s">
        <v>609</v>
      </c>
      <c r="B223" s="121"/>
      <c r="C223" s="122" t="s">
        <v>115</v>
      </c>
      <c r="D223" s="122" t="s">
        <v>154</v>
      </c>
      <c r="E223" s="74" t="s">
        <v>301</v>
      </c>
      <c r="F223" s="74" t="s">
        <v>629</v>
      </c>
      <c r="G223" s="74" t="s">
        <v>630</v>
      </c>
      <c r="H223" s="124">
        <v>42</v>
      </c>
      <c r="I223" s="121" t="s">
        <v>57</v>
      </c>
      <c r="J223" s="77">
        <v>585</v>
      </c>
      <c r="K223" s="78">
        <v>0</v>
      </c>
      <c r="L223" s="78">
        <v>0</v>
      </c>
      <c r="M223" s="78">
        <f t="shared" si="86"/>
        <v>0</v>
      </c>
      <c r="N223" s="79">
        <f t="shared" si="78"/>
        <v>0</v>
      </c>
      <c r="O223" s="80">
        <v>0</v>
      </c>
      <c r="P223" s="80">
        <v>12</v>
      </c>
      <c r="Q223" s="127">
        <v>0.4</v>
      </c>
      <c r="R223" s="127">
        <f t="shared" si="75"/>
        <v>0</v>
      </c>
      <c r="S223" s="82" t="s">
        <v>631</v>
      </c>
      <c r="T223" s="80">
        <v>0</v>
      </c>
      <c r="U223" s="79">
        <f t="shared" si="87"/>
        <v>0</v>
      </c>
      <c r="V223" s="386" t="s">
        <v>45</v>
      </c>
      <c r="W223" s="79">
        <f t="shared" si="76"/>
        <v>0</v>
      </c>
      <c r="X223" s="80">
        <f t="shared" si="79"/>
        <v>0</v>
      </c>
      <c r="Y223" s="80">
        <v>0</v>
      </c>
      <c r="Z223" s="80">
        <v>205</v>
      </c>
      <c r="AA223" s="78">
        <f t="shared" si="80"/>
        <v>0</v>
      </c>
      <c r="AB223" s="84" t="s">
        <v>632</v>
      </c>
      <c r="AC223" s="85">
        <v>0</v>
      </c>
      <c r="AD223" s="86"/>
      <c r="AE223" s="79">
        <f t="shared" si="85"/>
        <v>0</v>
      </c>
      <c r="AF223" s="79">
        <f t="shared" si="82"/>
        <v>0</v>
      </c>
      <c r="AG223" s="179"/>
      <c r="AH223" s="179"/>
      <c r="AI223" s="89" t="str">
        <f t="shared" si="84"/>
        <v>643-PR</v>
      </c>
      <c r="AJ223" s="109"/>
      <c r="AK223" s="68"/>
      <c r="AL223" s="68"/>
      <c r="AM223" s="47"/>
    </row>
    <row r="224" spans="1:39" s="48" customFormat="1" ht="45.75" customHeight="1" x14ac:dyDescent="0.2">
      <c r="A224" s="73" t="s">
        <v>609</v>
      </c>
      <c r="B224" s="121"/>
      <c r="C224" s="122" t="s">
        <v>115</v>
      </c>
      <c r="D224" s="122" t="s">
        <v>154</v>
      </c>
      <c r="E224" s="74" t="s">
        <v>301</v>
      </c>
      <c r="F224" s="74" t="s">
        <v>629</v>
      </c>
      <c r="G224" s="74" t="s">
        <v>630</v>
      </c>
      <c r="H224" s="124">
        <v>42</v>
      </c>
      <c r="I224" s="121" t="s">
        <v>57</v>
      </c>
      <c r="J224" s="77">
        <v>585</v>
      </c>
      <c r="K224" s="78">
        <v>0</v>
      </c>
      <c r="L224" s="78">
        <v>0</v>
      </c>
      <c r="M224" s="78">
        <f t="shared" si="86"/>
        <v>0</v>
      </c>
      <c r="N224" s="79">
        <f t="shared" si="78"/>
        <v>0</v>
      </c>
      <c r="O224" s="80">
        <v>0</v>
      </c>
      <c r="P224" s="80">
        <v>12</v>
      </c>
      <c r="Q224" s="127">
        <v>0.4</v>
      </c>
      <c r="R224" s="127">
        <f t="shared" si="75"/>
        <v>0</v>
      </c>
      <c r="S224" s="82" t="s">
        <v>631</v>
      </c>
      <c r="T224" s="80">
        <v>0</v>
      </c>
      <c r="U224" s="79">
        <f t="shared" si="87"/>
        <v>0</v>
      </c>
      <c r="V224" s="386" t="s">
        <v>45</v>
      </c>
      <c r="W224" s="79">
        <f t="shared" si="76"/>
        <v>0</v>
      </c>
      <c r="X224" s="80">
        <f t="shared" si="79"/>
        <v>0</v>
      </c>
      <c r="Y224" s="80">
        <v>0</v>
      </c>
      <c r="Z224" s="80">
        <v>205</v>
      </c>
      <c r="AA224" s="78">
        <f t="shared" si="80"/>
        <v>0</v>
      </c>
      <c r="AB224" s="84" t="s">
        <v>45</v>
      </c>
      <c r="AC224" s="85">
        <v>0</v>
      </c>
      <c r="AD224" s="86"/>
      <c r="AE224" s="79">
        <f t="shared" si="85"/>
        <v>0</v>
      </c>
      <c r="AF224" s="79">
        <f t="shared" si="82"/>
        <v>0</v>
      </c>
      <c r="AG224" s="179"/>
      <c r="AH224" s="179"/>
      <c r="AI224" s="89" t="str">
        <f t="shared" si="84"/>
        <v>643-PR</v>
      </c>
      <c r="AJ224" s="109"/>
      <c r="AK224" s="68"/>
      <c r="AL224" s="68"/>
      <c r="AM224" s="47"/>
    </row>
    <row r="225" spans="1:39" s="48" customFormat="1" ht="40.5" customHeight="1" x14ac:dyDescent="0.2">
      <c r="A225" s="52" t="s">
        <v>609</v>
      </c>
      <c r="B225" s="53"/>
      <c r="C225" s="33" t="s">
        <v>115</v>
      </c>
      <c r="D225" s="33" t="s">
        <v>154</v>
      </c>
      <c r="E225" s="69" t="s">
        <v>314</v>
      </c>
      <c r="F225" s="69" t="s">
        <v>633</v>
      </c>
      <c r="G225" s="69" t="s">
        <v>611</v>
      </c>
      <c r="H225" s="35">
        <v>42</v>
      </c>
      <c r="I225" s="53" t="s">
        <v>57</v>
      </c>
      <c r="J225" s="93">
        <v>585</v>
      </c>
      <c r="K225" s="94">
        <v>20</v>
      </c>
      <c r="L225" s="94">
        <v>0</v>
      </c>
      <c r="M225" s="94">
        <f t="shared" si="86"/>
        <v>20</v>
      </c>
      <c r="N225" s="63">
        <f t="shared" si="78"/>
        <v>11700</v>
      </c>
      <c r="O225" s="95">
        <v>28</v>
      </c>
      <c r="P225" s="95">
        <v>12</v>
      </c>
      <c r="Q225" s="131">
        <v>0.4</v>
      </c>
      <c r="R225" s="131">
        <f t="shared" si="75"/>
        <v>134.40000000000003</v>
      </c>
      <c r="S225" s="82" t="s">
        <v>634</v>
      </c>
      <c r="T225" s="95">
        <v>0</v>
      </c>
      <c r="U225" s="63">
        <f t="shared" si="87"/>
        <v>0</v>
      </c>
      <c r="V225" s="36" t="s">
        <v>45</v>
      </c>
      <c r="W225" s="63">
        <f t="shared" si="76"/>
        <v>11834.4</v>
      </c>
      <c r="X225" s="95">
        <f t="shared" si="79"/>
        <v>4000</v>
      </c>
      <c r="Y225" s="95">
        <v>1</v>
      </c>
      <c r="Z225" s="95">
        <v>154</v>
      </c>
      <c r="AA225" s="94">
        <f t="shared" si="80"/>
        <v>154</v>
      </c>
      <c r="AB225" s="99" t="s">
        <v>635</v>
      </c>
      <c r="AC225" s="86">
        <v>0</v>
      </c>
      <c r="AD225" s="86"/>
      <c r="AE225" s="63">
        <f t="shared" si="85"/>
        <v>4154</v>
      </c>
      <c r="AF225" s="63">
        <f t="shared" si="82"/>
        <v>15988.4</v>
      </c>
      <c r="AG225" s="88"/>
      <c r="AH225" s="88"/>
      <c r="AI225" s="66" t="str">
        <f t="shared" si="84"/>
        <v>643-PR</v>
      </c>
      <c r="AJ225" s="108"/>
      <c r="AK225" s="68"/>
      <c r="AL225" s="68"/>
      <c r="AM225" s="47"/>
    </row>
    <row r="226" spans="1:39" s="48" customFormat="1" ht="38.25" customHeight="1" x14ac:dyDescent="0.2">
      <c r="A226" s="52" t="s">
        <v>609</v>
      </c>
      <c r="B226" s="53"/>
      <c r="C226" s="33" t="s">
        <v>115</v>
      </c>
      <c r="D226" s="33" t="s">
        <v>154</v>
      </c>
      <c r="E226" s="69" t="s">
        <v>314</v>
      </c>
      <c r="F226" s="69" t="s">
        <v>582</v>
      </c>
      <c r="G226" s="69" t="s">
        <v>636</v>
      </c>
      <c r="H226" s="35">
        <v>42</v>
      </c>
      <c r="I226" s="53" t="s">
        <v>57</v>
      </c>
      <c r="J226" s="93">
        <v>585</v>
      </c>
      <c r="K226" s="94">
        <v>0</v>
      </c>
      <c r="L226" s="94">
        <v>19</v>
      </c>
      <c r="M226" s="94">
        <f t="shared" si="86"/>
        <v>19</v>
      </c>
      <c r="N226" s="63">
        <f t="shared" si="78"/>
        <v>11115</v>
      </c>
      <c r="O226" s="95">
        <v>28</v>
      </c>
      <c r="P226" s="95">
        <v>12</v>
      </c>
      <c r="Q226" s="131">
        <v>0.4</v>
      </c>
      <c r="R226" s="131">
        <f t="shared" si="75"/>
        <v>134.40000000000003</v>
      </c>
      <c r="S226" s="82" t="s">
        <v>637</v>
      </c>
      <c r="T226" s="95">
        <v>0</v>
      </c>
      <c r="U226" s="63">
        <f t="shared" si="87"/>
        <v>0</v>
      </c>
      <c r="V226" s="36" t="s">
        <v>45</v>
      </c>
      <c r="W226" s="63">
        <f t="shared" si="76"/>
        <v>11249.4</v>
      </c>
      <c r="X226" s="95">
        <f t="shared" si="79"/>
        <v>3800</v>
      </c>
      <c r="Y226" s="95">
        <v>1</v>
      </c>
      <c r="Z226" s="95">
        <v>154</v>
      </c>
      <c r="AA226" s="94">
        <f t="shared" si="80"/>
        <v>154</v>
      </c>
      <c r="AB226" s="99" t="s">
        <v>635</v>
      </c>
      <c r="AC226" s="86">
        <v>0</v>
      </c>
      <c r="AD226" s="86"/>
      <c r="AE226" s="63">
        <f t="shared" si="85"/>
        <v>3954</v>
      </c>
      <c r="AF226" s="63">
        <f t="shared" si="82"/>
        <v>15203.4</v>
      </c>
      <c r="AG226" s="88"/>
      <c r="AH226" s="88"/>
      <c r="AI226" s="66" t="str">
        <f t="shared" si="84"/>
        <v>643-PR</v>
      </c>
      <c r="AJ226" s="108"/>
      <c r="AK226" s="68"/>
      <c r="AL226" s="68"/>
      <c r="AM226" s="47"/>
    </row>
    <row r="227" spans="1:39" s="48" customFormat="1" ht="31.5" customHeight="1" x14ac:dyDescent="0.2">
      <c r="A227" s="52" t="s">
        <v>609</v>
      </c>
      <c r="B227" s="53"/>
      <c r="C227" s="33" t="s">
        <v>115</v>
      </c>
      <c r="D227" s="33" t="s">
        <v>154</v>
      </c>
      <c r="E227" s="164" t="s">
        <v>458</v>
      </c>
      <c r="F227" s="69" t="s">
        <v>582</v>
      </c>
      <c r="G227" s="69" t="s">
        <v>636</v>
      </c>
      <c r="H227" s="35">
        <v>42</v>
      </c>
      <c r="I227" s="53" t="s">
        <v>57</v>
      </c>
      <c r="J227" s="93">
        <v>585</v>
      </c>
      <c r="K227" s="94">
        <v>19</v>
      </c>
      <c r="L227" s="94">
        <v>0</v>
      </c>
      <c r="M227" s="94">
        <f t="shared" si="86"/>
        <v>19</v>
      </c>
      <c r="N227" s="63">
        <f t="shared" si="78"/>
        <v>11115</v>
      </c>
      <c r="O227" s="95">
        <v>28</v>
      </c>
      <c r="P227" s="95">
        <v>41</v>
      </c>
      <c r="Q227" s="131">
        <v>0.4</v>
      </c>
      <c r="R227" s="131">
        <f t="shared" si="75"/>
        <v>459.20000000000005</v>
      </c>
      <c r="S227" s="82" t="s">
        <v>638</v>
      </c>
      <c r="T227" s="95">
        <v>0</v>
      </c>
      <c r="U227" s="63">
        <f t="shared" si="87"/>
        <v>0</v>
      </c>
      <c r="V227" s="36" t="s">
        <v>45</v>
      </c>
      <c r="W227" s="63">
        <f t="shared" si="76"/>
        <v>11574.2</v>
      </c>
      <c r="X227" s="95">
        <f t="shared" si="79"/>
        <v>3800</v>
      </c>
      <c r="Y227" s="95">
        <v>1</v>
      </c>
      <c r="Z227" s="95">
        <v>275</v>
      </c>
      <c r="AA227" s="94">
        <f t="shared" si="80"/>
        <v>275</v>
      </c>
      <c r="AB227" s="99" t="s">
        <v>639</v>
      </c>
      <c r="AC227" s="86">
        <v>0</v>
      </c>
      <c r="AD227" s="86"/>
      <c r="AE227" s="63">
        <f t="shared" si="85"/>
        <v>4075</v>
      </c>
      <c r="AF227" s="63">
        <f t="shared" si="82"/>
        <v>15649.2</v>
      </c>
      <c r="AG227" s="88"/>
      <c r="AH227" s="88"/>
      <c r="AI227" s="66" t="str">
        <f t="shared" si="84"/>
        <v>643-PR</v>
      </c>
      <c r="AJ227" s="108"/>
      <c r="AK227" s="68"/>
      <c r="AL227" s="68"/>
      <c r="AM227" s="47"/>
    </row>
    <row r="228" spans="1:39" s="48" customFormat="1" ht="28.5" customHeight="1" x14ac:dyDescent="0.2">
      <c r="A228" s="52" t="s">
        <v>609</v>
      </c>
      <c r="B228" s="53"/>
      <c r="C228" s="33" t="s">
        <v>115</v>
      </c>
      <c r="D228" s="33" t="s">
        <v>63</v>
      </c>
      <c r="E228" s="69" t="s">
        <v>557</v>
      </c>
      <c r="F228" s="69" t="s">
        <v>625</v>
      </c>
      <c r="G228" s="69" t="s">
        <v>614</v>
      </c>
      <c r="H228" s="35">
        <v>42</v>
      </c>
      <c r="I228" s="53" t="s">
        <v>57</v>
      </c>
      <c r="J228" s="93">
        <v>585</v>
      </c>
      <c r="K228" s="94">
        <v>0</v>
      </c>
      <c r="L228" s="94">
        <v>20</v>
      </c>
      <c r="M228" s="94">
        <f t="shared" si="86"/>
        <v>20</v>
      </c>
      <c r="N228" s="63">
        <f t="shared" si="78"/>
        <v>11700</v>
      </c>
      <c r="O228" s="95">
        <v>28</v>
      </c>
      <c r="P228" s="95">
        <v>30</v>
      </c>
      <c r="Q228" s="131">
        <v>0.4</v>
      </c>
      <c r="R228" s="131">
        <f t="shared" si="75"/>
        <v>336</v>
      </c>
      <c r="S228" s="82" t="s">
        <v>640</v>
      </c>
      <c r="T228" s="95">
        <v>0</v>
      </c>
      <c r="U228" s="63">
        <f t="shared" si="87"/>
        <v>0</v>
      </c>
      <c r="V228" s="36" t="s">
        <v>45</v>
      </c>
      <c r="W228" s="63">
        <f t="shared" si="76"/>
        <v>12036</v>
      </c>
      <c r="X228" s="95">
        <f t="shared" si="79"/>
        <v>4000</v>
      </c>
      <c r="Y228" s="95">
        <v>1</v>
      </c>
      <c r="Z228" s="95">
        <v>310</v>
      </c>
      <c r="AA228" s="94">
        <f t="shared" si="80"/>
        <v>310</v>
      </c>
      <c r="AB228" s="99" t="s">
        <v>641</v>
      </c>
      <c r="AC228" s="86">
        <v>0</v>
      </c>
      <c r="AD228" s="86"/>
      <c r="AE228" s="63">
        <f t="shared" si="85"/>
        <v>4310</v>
      </c>
      <c r="AF228" s="63">
        <f t="shared" si="82"/>
        <v>16346</v>
      </c>
      <c r="AG228" s="88"/>
      <c r="AH228" s="88"/>
      <c r="AI228" s="66" t="str">
        <f t="shared" si="84"/>
        <v>643-PR</v>
      </c>
      <c r="AJ228" s="108"/>
      <c r="AK228" s="68"/>
      <c r="AL228" s="68"/>
      <c r="AM228" s="47"/>
    </row>
    <row r="229" spans="1:39" s="48" customFormat="1" ht="42.75" customHeight="1" x14ac:dyDescent="0.2">
      <c r="A229" s="52" t="s">
        <v>609</v>
      </c>
      <c r="B229" s="53"/>
      <c r="C229" s="33" t="s">
        <v>115</v>
      </c>
      <c r="D229" s="33" t="s">
        <v>63</v>
      </c>
      <c r="E229" s="69" t="s">
        <v>242</v>
      </c>
      <c r="F229" s="69" t="s">
        <v>642</v>
      </c>
      <c r="G229" s="69" t="s">
        <v>643</v>
      </c>
      <c r="H229" s="35">
        <v>42</v>
      </c>
      <c r="I229" s="53" t="s">
        <v>57</v>
      </c>
      <c r="J229" s="93">
        <v>585</v>
      </c>
      <c r="K229" s="94">
        <v>20</v>
      </c>
      <c r="L229" s="94">
        <v>0</v>
      </c>
      <c r="M229" s="94">
        <f t="shared" si="86"/>
        <v>20</v>
      </c>
      <c r="N229" s="63">
        <f t="shared" si="78"/>
        <v>11700</v>
      </c>
      <c r="O229" s="95">
        <v>28</v>
      </c>
      <c r="P229" s="95">
        <v>46</v>
      </c>
      <c r="Q229" s="131">
        <v>0.4</v>
      </c>
      <c r="R229" s="131">
        <f t="shared" si="75"/>
        <v>515.20000000000005</v>
      </c>
      <c r="S229" s="82" t="s">
        <v>644</v>
      </c>
      <c r="T229" s="95">
        <v>0</v>
      </c>
      <c r="U229" s="63">
        <f t="shared" si="87"/>
        <v>0</v>
      </c>
      <c r="V229" s="36" t="s">
        <v>45</v>
      </c>
      <c r="W229" s="63">
        <f t="shared" si="76"/>
        <v>12215.2</v>
      </c>
      <c r="X229" s="95">
        <f t="shared" si="79"/>
        <v>4000</v>
      </c>
      <c r="Y229" s="95">
        <v>1</v>
      </c>
      <c r="Z229" s="95">
        <v>385</v>
      </c>
      <c r="AA229" s="94">
        <f t="shared" si="80"/>
        <v>385</v>
      </c>
      <c r="AB229" s="99" t="s">
        <v>645</v>
      </c>
      <c r="AC229" s="86">
        <v>0</v>
      </c>
      <c r="AD229" s="86"/>
      <c r="AE229" s="63">
        <f t="shared" si="85"/>
        <v>4385</v>
      </c>
      <c r="AF229" s="63">
        <f t="shared" si="82"/>
        <v>16600.2</v>
      </c>
      <c r="AG229" s="88"/>
      <c r="AH229" s="88"/>
      <c r="AI229" s="66" t="str">
        <f t="shared" si="84"/>
        <v>643-PR</v>
      </c>
      <c r="AJ229" s="108"/>
      <c r="AK229" s="68"/>
      <c r="AL229" s="68"/>
      <c r="AM229" s="47"/>
    </row>
    <row r="230" spans="1:39" s="48" customFormat="1" ht="33" customHeight="1" x14ac:dyDescent="0.2">
      <c r="A230" s="52" t="s">
        <v>646</v>
      </c>
      <c r="B230" s="53" t="s">
        <v>38</v>
      </c>
      <c r="C230" s="33" t="s">
        <v>115</v>
      </c>
      <c r="D230" s="33" t="s">
        <v>154</v>
      </c>
      <c r="E230" s="164" t="s">
        <v>458</v>
      </c>
      <c r="F230" s="69" t="s">
        <v>619</v>
      </c>
      <c r="G230" s="69" t="s">
        <v>620</v>
      </c>
      <c r="H230" s="35">
        <v>56</v>
      </c>
      <c r="I230" s="53" t="s">
        <v>57</v>
      </c>
      <c r="J230" s="93">
        <v>585</v>
      </c>
      <c r="K230" s="94">
        <v>0</v>
      </c>
      <c r="L230" s="94">
        <v>18</v>
      </c>
      <c r="M230" s="94">
        <f t="shared" si="86"/>
        <v>18</v>
      </c>
      <c r="N230" s="63">
        <f t="shared" si="78"/>
        <v>10530</v>
      </c>
      <c r="O230" s="95">
        <v>36</v>
      </c>
      <c r="P230" s="95">
        <v>41</v>
      </c>
      <c r="Q230" s="131">
        <v>0.4</v>
      </c>
      <c r="R230" s="131">
        <f t="shared" si="75"/>
        <v>590.40000000000009</v>
      </c>
      <c r="S230" s="222" t="s">
        <v>647</v>
      </c>
      <c r="T230" s="95">
        <v>0</v>
      </c>
      <c r="U230" s="63">
        <f t="shared" si="87"/>
        <v>0</v>
      </c>
      <c r="V230" s="36" t="s">
        <v>45</v>
      </c>
      <c r="W230" s="63">
        <f t="shared" si="76"/>
        <v>11120.4</v>
      </c>
      <c r="X230" s="95">
        <f t="shared" si="79"/>
        <v>3600</v>
      </c>
      <c r="Y230" s="95">
        <v>0</v>
      </c>
      <c r="Z230" s="95">
        <v>0</v>
      </c>
      <c r="AA230" s="94">
        <f t="shared" si="80"/>
        <v>0</v>
      </c>
      <c r="AB230" s="99" t="s">
        <v>38</v>
      </c>
      <c r="AC230" s="86">
        <v>0</v>
      </c>
      <c r="AD230" s="86" t="s">
        <v>457</v>
      </c>
      <c r="AE230" s="63">
        <f t="shared" si="85"/>
        <v>3600</v>
      </c>
      <c r="AF230" s="63">
        <f t="shared" si="82"/>
        <v>14720.4</v>
      </c>
      <c r="AG230" s="88">
        <f>SUM(M230)</f>
        <v>18</v>
      </c>
      <c r="AH230" s="88">
        <f>SUM(AF230)</f>
        <v>14720.4</v>
      </c>
      <c r="AI230" s="66" t="str">
        <f t="shared" si="84"/>
        <v>643-SH</v>
      </c>
      <c r="AJ230" s="108"/>
      <c r="AK230" s="68">
        <v>14720</v>
      </c>
      <c r="AL230" s="68">
        <v>14720</v>
      </c>
      <c r="AM230" s="47"/>
    </row>
    <row r="231" spans="1:39" s="48" customFormat="1" ht="42.75" customHeight="1" x14ac:dyDescent="0.2">
      <c r="A231" s="73" t="s">
        <v>648</v>
      </c>
      <c r="B231" s="121" t="s">
        <v>38</v>
      </c>
      <c r="C231" s="122" t="s">
        <v>115</v>
      </c>
      <c r="D231" s="122" t="s">
        <v>154</v>
      </c>
      <c r="E231" s="74" t="s">
        <v>649</v>
      </c>
      <c r="F231" s="74" t="s">
        <v>138</v>
      </c>
      <c r="G231" s="74" t="s">
        <v>139</v>
      </c>
      <c r="H231" s="124">
        <v>42</v>
      </c>
      <c r="I231" s="121" t="s">
        <v>251</v>
      </c>
      <c r="J231" s="77">
        <v>585</v>
      </c>
      <c r="K231" s="78">
        <v>0</v>
      </c>
      <c r="L231" s="78">
        <v>0</v>
      </c>
      <c r="M231" s="78">
        <f t="shared" si="86"/>
        <v>0</v>
      </c>
      <c r="N231" s="79">
        <f t="shared" si="78"/>
        <v>0</v>
      </c>
      <c r="O231" s="80">
        <v>0</v>
      </c>
      <c r="P231" s="80">
        <v>15</v>
      </c>
      <c r="Q231" s="127">
        <v>0.4</v>
      </c>
      <c r="R231" s="127">
        <f t="shared" si="75"/>
        <v>0</v>
      </c>
      <c r="S231" s="279" t="s">
        <v>650</v>
      </c>
      <c r="T231" s="80">
        <v>0</v>
      </c>
      <c r="U231" s="79">
        <f t="shared" si="87"/>
        <v>0</v>
      </c>
      <c r="V231" s="386" t="s">
        <v>45</v>
      </c>
      <c r="W231" s="79">
        <f t="shared" si="76"/>
        <v>0</v>
      </c>
      <c r="X231" s="80">
        <f t="shared" si="79"/>
        <v>0</v>
      </c>
      <c r="Y231" s="80">
        <v>0</v>
      </c>
      <c r="Z231" s="80">
        <v>175</v>
      </c>
      <c r="AA231" s="78">
        <f t="shared" si="80"/>
        <v>0</v>
      </c>
      <c r="AB231" s="84" t="s">
        <v>651</v>
      </c>
      <c r="AC231" s="85">
        <v>0</v>
      </c>
      <c r="AD231" s="85"/>
      <c r="AE231" s="79">
        <f t="shared" si="85"/>
        <v>0</v>
      </c>
      <c r="AF231" s="79">
        <f t="shared" si="82"/>
        <v>0</v>
      </c>
      <c r="AG231" s="88">
        <f>SUM(M231:M240)</f>
        <v>130</v>
      </c>
      <c r="AH231" s="88">
        <f>SUM(AF231:AF240)</f>
        <v>158979</v>
      </c>
      <c r="AI231" s="66" t="str">
        <f t="shared" si="84"/>
        <v>644-PR</v>
      </c>
      <c r="AJ231" s="108"/>
      <c r="AK231" s="68">
        <v>182310</v>
      </c>
      <c r="AL231" s="68"/>
      <c r="AM231" s="47"/>
    </row>
    <row r="232" spans="1:39" s="48" customFormat="1" ht="43.5" customHeight="1" x14ac:dyDescent="0.2">
      <c r="A232" s="52" t="s">
        <v>648</v>
      </c>
      <c r="B232" s="53"/>
      <c r="C232" s="33" t="s">
        <v>115</v>
      </c>
      <c r="D232" s="33" t="s">
        <v>154</v>
      </c>
      <c r="E232" s="69" t="s">
        <v>649</v>
      </c>
      <c r="F232" s="69" t="s">
        <v>652</v>
      </c>
      <c r="G232" s="69" t="s">
        <v>653</v>
      </c>
      <c r="H232" s="35">
        <v>56</v>
      </c>
      <c r="I232" s="53" t="s">
        <v>251</v>
      </c>
      <c r="J232" s="93">
        <v>585</v>
      </c>
      <c r="K232" s="94">
        <v>0</v>
      </c>
      <c r="L232" s="94">
        <v>15</v>
      </c>
      <c r="M232" s="94">
        <f t="shared" si="86"/>
        <v>15</v>
      </c>
      <c r="N232" s="63">
        <f t="shared" si="78"/>
        <v>8775</v>
      </c>
      <c r="O232" s="95">
        <v>24</v>
      </c>
      <c r="P232" s="95">
        <v>15</v>
      </c>
      <c r="Q232" s="131">
        <v>0.4</v>
      </c>
      <c r="R232" s="131">
        <f t="shared" si="75"/>
        <v>144</v>
      </c>
      <c r="S232" s="222" t="s">
        <v>654</v>
      </c>
      <c r="T232" s="95">
        <v>150</v>
      </c>
      <c r="U232" s="63">
        <f t="shared" si="87"/>
        <v>2250</v>
      </c>
      <c r="V232" s="36" t="s">
        <v>655</v>
      </c>
      <c r="W232" s="63">
        <f t="shared" si="76"/>
        <v>11169</v>
      </c>
      <c r="X232" s="95">
        <f t="shared" si="79"/>
        <v>3000</v>
      </c>
      <c r="Y232" s="95">
        <v>1</v>
      </c>
      <c r="Z232" s="95">
        <v>175</v>
      </c>
      <c r="AA232" s="94">
        <f t="shared" si="80"/>
        <v>175</v>
      </c>
      <c r="AB232" s="99" t="s">
        <v>656</v>
      </c>
      <c r="AC232" s="86">
        <v>0</v>
      </c>
      <c r="AD232" s="86"/>
      <c r="AE232" s="63">
        <f t="shared" si="85"/>
        <v>3175</v>
      </c>
      <c r="AF232" s="63">
        <f t="shared" si="82"/>
        <v>14344</v>
      </c>
      <c r="AG232" s="88"/>
      <c r="AH232" s="88"/>
      <c r="AI232" s="66" t="str">
        <f t="shared" si="84"/>
        <v>644-PR</v>
      </c>
      <c r="AJ232" s="108"/>
      <c r="AK232" s="68"/>
      <c r="AL232" s="68"/>
      <c r="AM232" s="47"/>
    </row>
    <row r="233" spans="1:39" s="48" customFormat="1" ht="39" customHeight="1" x14ac:dyDescent="0.2">
      <c r="A233" s="52" t="s">
        <v>648</v>
      </c>
      <c r="B233" s="394" t="s">
        <v>1053</v>
      </c>
      <c r="C233" s="395" t="s">
        <v>115</v>
      </c>
      <c r="D233" s="395" t="s">
        <v>154</v>
      </c>
      <c r="E233" s="396" t="s">
        <v>649</v>
      </c>
      <c r="F233" s="396" t="s">
        <v>119</v>
      </c>
      <c r="G233" s="396" t="s">
        <v>120</v>
      </c>
      <c r="H233" s="35">
        <v>42</v>
      </c>
      <c r="I233" s="53" t="s">
        <v>251</v>
      </c>
      <c r="J233" s="93">
        <v>585</v>
      </c>
      <c r="K233" s="397">
        <v>0</v>
      </c>
      <c r="L233" s="397">
        <v>15</v>
      </c>
      <c r="M233" s="94">
        <f t="shared" si="86"/>
        <v>15</v>
      </c>
      <c r="N233" s="63">
        <f t="shared" si="78"/>
        <v>8775</v>
      </c>
      <c r="O233" s="95">
        <v>18</v>
      </c>
      <c r="P233" s="95">
        <v>15</v>
      </c>
      <c r="Q233" s="131">
        <v>0.4</v>
      </c>
      <c r="R233" s="131">
        <f t="shared" si="75"/>
        <v>108</v>
      </c>
      <c r="S233" s="222" t="s">
        <v>657</v>
      </c>
      <c r="T233" s="95">
        <v>0</v>
      </c>
      <c r="U233" s="63">
        <f t="shared" si="87"/>
        <v>0</v>
      </c>
      <c r="V233" s="36" t="s">
        <v>45</v>
      </c>
      <c r="W233" s="63">
        <f t="shared" si="76"/>
        <v>8883</v>
      </c>
      <c r="X233" s="95">
        <f t="shared" si="79"/>
        <v>3000</v>
      </c>
      <c r="Y233" s="95">
        <v>1</v>
      </c>
      <c r="Z233" s="95">
        <v>175</v>
      </c>
      <c r="AA233" s="94">
        <f t="shared" si="80"/>
        <v>175</v>
      </c>
      <c r="AB233" s="99" t="s">
        <v>658</v>
      </c>
      <c r="AC233" s="86">
        <v>0</v>
      </c>
      <c r="AD233" s="86"/>
      <c r="AE233" s="63">
        <f t="shared" si="85"/>
        <v>3175</v>
      </c>
      <c r="AF233" s="63">
        <f t="shared" si="82"/>
        <v>12058</v>
      </c>
      <c r="AG233" s="88"/>
      <c r="AH233" s="88"/>
      <c r="AI233" s="66" t="str">
        <f t="shared" si="84"/>
        <v>644-PR</v>
      </c>
      <c r="AJ233" s="108"/>
      <c r="AK233" s="68"/>
      <c r="AL233" s="68"/>
      <c r="AM233" s="47"/>
    </row>
    <row r="234" spans="1:39" s="48" customFormat="1" ht="50" customHeight="1" x14ac:dyDescent="0.2">
      <c r="A234" s="52" t="s">
        <v>648</v>
      </c>
      <c r="B234" s="53"/>
      <c r="C234" s="33" t="s">
        <v>115</v>
      </c>
      <c r="D234" s="33" t="s">
        <v>154</v>
      </c>
      <c r="E234" s="69" t="s">
        <v>659</v>
      </c>
      <c r="F234" s="69" t="s">
        <v>122</v>
      </c>
      <c r="G234" s="69" t="s">
        <v>660</v>
      </c>
      <c r="H234" s="35">
        <v>42</v>
      </c>
      <c r="I234" s="53" t="s">
        <v>251</v>
      </c>
      <c r="J234" s="93">
        <v>585</v>
      </c>
      <c r="K234" s="94">
        <v>0</v>
      </c>
      <c r="L234" s="94">
        <v>15</v>
      </c>
      <c r="M234" s="94">
        <f t="shared" si="86"/>
        <v>15</v>
      </c>
      <c r="N234" s="63">
        <f t="shared" si="78"/>
        <v>8775</v>
      </c>
      <c r="O234" s="95">
        <v>18</v>
      </c>
      <c r="P234" s="95">
        <v>68</v>
      </c>
      <c r="Q234" s="131">
        <v>0.4</v>
      </c>
      <c r="R234" s="131">
        <f t="shared" si="75"/>
        <v>489.6</v>
      </c>
      <c r="S234" s="222" t="s">
        <v>661</v>
      </c>
      <c r="T234" s="95">
        <v>0</v>
      </c>
      <c r="U234" s="63">
        <f t="shared" si="87"/>
        <v>0</v>
      </c>
      <c r="V234" s="36"/>
      <c r="W234" s="63">
        <f t="shared" si="76"/>
        <v>9264.6</v>
      </c>
      <c r="X234" s="95">
        <f t="shared" si="79"/>
        <v>3000</v>
      </c>
      <c r="Y234" s="95">
        <v>1</v>
      </c>
      <c r="Z234" s="95">
        <v>225</v>
      </c>
      <c r="AA234" s="94">
        <f t="shared" si="80"/>
        <v>225</v>
      </c>
      <c r="AB234" s="99" t="s">
        <v>662</v>
      </c>
      <c r="AC234" s="86">
        <v>0</v>
      </c>
      <c r="AD234" s="86"/>
      <c r="AE234" s="63">
        <f t="shared" si="85"/>
        <v>3225</v>
      </c>
      <c r="AF234" s="63">
        <f t="shared" si="82"/>
        <v>12489.6</v>
      </c>
      <c r="AG234" s="88"/>
      <c r="AH234" s="88"/>
      <c r="AI234" s="66" t="str">
        <f t="shared" si="84"/>
        <v>644-PR</v>
      </c>
      <c r="AJ234" s="109" t="s">
        <v>663</v>
      </c>
      <c r="AK234" s="68"/>
      <c r="AL234" s="68"/>
      <c r="AM234" s="47"/>
    </row>
    <row r="235" spans="1:39" s="48" customFormat="1" ht="39.75" customHeight="1" x14ac:dyDescent="0.2">
      <c r="A235" s="52" t="s">
        <v>648</v>
      </c>
      <c r="B235" s="394" t="s">
        <v>1050</v>
      </c>
      <c r="C235" s="395" t="s">
        <v>115</v>
      </c>
      <c r="D235" s="395" t="s">
        <v>154</v>
      </c>
      <c r="E235" s="396" t="s">
        <v>649</v>
      </c>
      <c r="F235" s="396" t="s">
        <v>145</v>
      </c>
      <c r="G235" s="396" t="s">
        <v>611</v>
      </c>
      <c r="H235" s="35">
        <v>42</v>
      </c>
      <c r="I235" s="53" t="s">
        <v>251</v>
      </c>
      <c r="J235" s="93">
        <v>585</v>
      </c>
      <c r="K235" s="94">
        <v>0</v>
      </c>
      <c r="L235" s="94">
        <v>0</v>
      </c>
      <c r="M235" s="94">
        <f t="shared" si="86"/>
        <v>0</v>
      </c>
      <c r="N235" s="63">
        <f t="shared" si="78"/>
        <v>0</v>
      </c>
      <c r="O235" s="95">
        <v>0</v>
      </c>
      <c r="P235" s="95">
        <v>15</v>
      </c>
      <c r="Q235" s="131">
        <v>0.4</v>
      </c>
      <c r="R235" s="131">
        <f t="shared" si="75"/>
        <v>0</v>
      </c>
      <c r="S235" s="222" t="s">
        <v>664</v>
      </c>
      <c r="T235" s="95">
        <v>0</v>
      </c>
      <c r="U235" s="63">
        <f t="shared" si="87"/>
        <v>0</v>
      </c>
      <c r="V235" s="36" t="s">
        <v>45</v>
      </c>
      <c r="W235" s="63">
        <f t="shared" si="76"/>
        <v>0</v>
      </c>
      <c r="X235" s="95">
        <f t="shared" si="79"/>
        <v>0</v>
      </c>
      <c r="Y235" s="95">
        <v>0</v>
      </c>
      <c r="Z235" s="95">
        <v>175</v>
      </c>
      <c r="AA235" s="94">
        <f t="shared" si="80"/>
        <v>0</v>
      </c>
      <c r="AB235" s="99" t="s">
        <v>665</v>
      </c>
      <c r="AC235" s="86">
        <v>0</v>
      </c>
      <c r="AD235" s="86"/>
      <c r="AE235" s="63">
        <f t="shared" si="85"/>
        <v>0</v>
      </c>
      <c r="AF235" s="63">
        <f t="shared" si="82"/>
        <v>0</v>
      </c>
      <c r="AG235" s="280"/>
      <c r="AH235" s="281"/>
      <c r="AI235" s="66" t="str">
        <f t="shared" si="84"/>
        <v>644-PR</v>
      </c>
      <c r="AJ235" s="108"/>
      <c r="AK235" s="68"/>
      <c r="AL235" s="68"/>
      <c r="AM235" s="47"/>
    </row>
    <row r="236" spans="1:39" s="48" customFormat="1" ht="38.25" customHeight="1" x14ac:dyDescent="0.2">
      <c r="A236" s="52" t="s">
        <v>648</v>
      </c>
      <c r="B236" s="53"/>
      <c r="C236" s="33" t="s">
        <v>115</v>
      </c>
      <c r="D236" s="33" t="s">
        <v>154</v>
      </c>
      <c r="E236" s="69" t="s">
        <v>659</v>
      </c>
      <c r="F236" s="69" t="s">
        <v>666</v>
      </c>
      <c r="G236" s="69" t="s">
        <v>667</v>
      </c>
      <c r="H236" s="35">
        <v>42</v>
      </c>
      <c r="I236" s="53" t="s">
        <v>251</v>
      </c>
      <c r="J236" s="93">
        <v>585</v>
      </c>
      <c r="K236" s="94">
        <v>14</v>
      </c>
      <c r="L236" s="94">
        <v>0</v>
      </c>
      <c r="M236" s="94">
        <f t="shared" si="86"/>
        <v>14</v>
      </c>
      <c r="N236" s="63">
        <f t="shared" si="78"/>
        <v>8190</v>
      </c>
      <c r="O236" s="63">
        <v>18</v>
      </c>
      <c r="P236" s="63">
        <v>68</v>
      </c>
      <c r="Q236" s="96">
        <v>0.4</v>
      </c>
      <c r="R236" s="96">
        <f t="shared" si="75"/>
        <v>489.6</v>
      </c>
      <c r="S236" s="222" t="s">
        <v>668</v>
      </c>
      <c r="T236" s="63">
        <v>110</v>
      </c>
      <c r="U236" s="63">
        <f t="shared" si="87"/>
        <v>1540</v>
      </c>
      <c r="V236" s="36" t="s">
        <v>669</v>
      </c>
      <c r="W236" s="63">
        <f t="shared" si="76"/>
        <v>10219.6</v>
      </c>
      <c r="X236" s="63">
        <f t="shared" si="79"/>
        <v>2800</v>
      </c>
      <c r="Y236" s="63">
        <v>1</v>
      </c>
      <c r="Z236" s="63">
        <v>225</v>
      </c>
      <c r="AA236" s="94">
        <f t="shared" si="80"/>
        <v>225</v>
      </c>
      <c r="AB236" s="99" t="s">
        <v>670</v>
      </c>
      <c r="AC236" s="94">
        <v>0</v>
      </c>
      <c r="AD236" s="94"/>
      <c r="AE236" s="63">
        <f t="shared" si="85"/>
        <v>3025</v>
      </c>
      <c r="AF236" s="63">
        <f t="shared" si="82"/>
        <v>13244.6</v>
      </c>
      <c r="AG236" s="280"/>
      <c r="AH236" s="281"/>
      <c r="AI236" s="66" t="str">
        <f t="shared" si="84"/>
        <v>644-PR</v>
      </c>
      <c r="AJ236" s="108"/>
      <c r="AK236" s="68"/>
      <c r="AL236" s="68"/>
      <c r="AM236" s="47"/>
    </row>
    <row r="237" spans="1:39" s="48" customFormat="1" ht="39" customHeight="1" x14ac:dyDescent="0.2">
      <c r="A237" s="52" t="s">
        <v>648</v>
      </c>
      <c r="B237" s="53"/>
      <c r="C237" s="33" t="s">
        <v>115</v>
      </c>
      <c r="D237" s="33" t="s">
        <v>154</v>
      </c>
      <c r="E237" s="69" t="s">
        <v>659</v>
      </c>
      <c r="F237" s="69" t="s">
        <v>652</v>
      </c>
      <c r="G237" s="69" t="s">
        <v>653</v>
      </c>
      <c r="H237" s="35">
        <v>56</v>
      </c>
      <c r="I237" s="53" t="s">
        <v>251</v>
      </c>
      <c r="J237" s="93">
        <v>585</v>
      </c>
      <c r="K237" s="94">
        <v>15</v>
      </c>
      <c r="L237" s="94">
        <v>0</v>
      </c>
      <c r="M237" s="94">
        <f t="shared" si="86"/>
        <v>15</v>
      </c>
      <c r="N237" s="63">
        <f t="shared" si="78"/>
        <v>8775</v>
      </c>
      <c r="O237" s="95">
        <v>24</v>
      </c>
      <c r="P237" s="95">
        <v>68</v>
      </c>
      <c r="Q237" s="131">
        <v>0.4</v>
      </c>
      <c r="R237" s="131">
        <f t="shared" si="75"/>
        <v>652.80000000000007</v>
      </c>
      <c r="S237" s="222" t="s">
        <v>671</v>
      </c>
      <c r="T237" s="95">
        <v>150</v>
      </c>
      <c r="U237" s="63">
        <f t="shared" si="87"/>
        <v>2250</v>
      </c>
      <c r="V237" s="36" t="s">
        <v>655</v>
      </c>
      <c r="W237" s="63">
        <f t="shared" si="76"/>
        <v>11677.8</v>
      </c>
      <c r="X237" s="95">
        <f t="shared" si="79"/>
        <v>3000</v>
      </c>
      <c r="Y237" s="95">
        <v>1</v>
      </c>
      <c r="Z237" s="95">
        <v>225</v>
      </c>
      <c r="AA237" s="94">
        <f t="shared" si="80"/>
        <v>225</v>
      </c>
      <c r="AB237" s="99" t="s">
        <v>672</v>
      </c>
      <c r="AC237" s="86">
        <v>0</v>
      </c>
      <c r="AD237" s="86"/>
      <c r="AE237" s="63">
        <f t="shared" si="85"/>
        <v>3225</v>
      </c>
      <c r="AF237" s="63">
        <f t="shared" si="82"/>
        <v>14902.8</v>
      </c>
      <c r="AG237" s="88"/>
      <c r="AH237" s="88"/>
      <c r="AI237" s="66" t="str">
        <f t="shared" si="84"/>
        <v>644-PR</v>
      </c>
      <c r="AJ237" s="109" t="s">
        <v>673</v>
      </c>
      <c r="AK237" s="68"/>
      <c r="AL237" s="68"/>
      <c r="AM237" s="47"/>
    </row>
    <row r="238" spans="1:39" s="48" customFormat="1" ht="33.75" customHeight="1" x14ac:dyDescent="0.2">
      <c r="A238" s="52" t="s">
        <v>648</v>
      </c>
      <c r="B238" s="53"/>
      <c r="C238" s="33" t="s">
        <v>115</v>
      </c>
      <c r="D238" s="33" t="s">
        <v>54</v>
      </c>
      <c r="E238" s="69" t="s">
        <v>339</v>
      </c>
      <c r="F238" s="282" t="s">
        <v>674</v>
      </c>
      <c r="G238" s="69" t="s">
        <v>675</v>
      </c>
      <c r="H238" s="99">
        <v>42</v>
      </c>
      <c r="I238" s="53" t="s">
        <v>44</v>
      </c>
      <c r="J238" s="93">
        <v>1200</v>
      </c>
      <c r="K238" s="94">
        <v>0</v>
      </c>
      <c r="L238" s="94">
        <v>18</v>
      </c>
      <c r="M238" s="94">
        <f t="shared" si="86"/>
        <v>18</v>
      </c>
      <c r="N238" s="63">
        <f t="shared" si="78"/>
        <v>21600</v>
      </c>
      <c r="O238" s="95">
        <v>0</v>
      </c>
      <c r="P238" s="95">
        <v>0</v>
      </c>
      <c r="Q238" s="131">
        <v>0</v>
      </c>
      <c r="R238" s="131">
        <f t="shared" si="75"/>
        <v>0</v>
      </c>
      <c r="S238" s="82" t="s">
        <v>45</v>
      </c>
      <c r="T238" s="95">
        <v>0</v>
      </c>
      <c r="U238" s="63">
        <f t="shared" si="87"/>
        <v>0</v>
      </c>
      <c r="V238" s="36" t="s">
        <v>676</v>
      </c>
      <c r="W238" s="63">
        <f t="shared" si="76"/>
        <v>21600</v>
      </c>
      <c r="X238" s="95">
        <f t="shared" si="79"/>
        <v>3600</v>
      </c>
      <c r="Y238" s="95">
        <v>14</v>
      </c>
      <c r="Z238" s="95">
        <v>920</v>
      </c>
      <c r="AA238" s="94">
        <f t="shared" si="80"/>
        <v>12880</v>
      </c>
      <c r="AB238" s="240" t="s">
        <v>677</v>
      </c>
      <c r="AC238" s="86">
        <v>0</v>
      </c>
      <c r="AD238" s="86"/>
      <c r="AE238" s="63">
        <f t="shared" si="85"/>
        <v>16480</v>
      </c>
      <c r="AF238" s="63">
        <f t="shared" si="82"/>
        <v>38080</v>
      </c>
      <c r="AG238" s="88"/>
      <c r="AH238" s="88"/>
      <c r="AI238" s="66" t="str">
        <f t="shared" si="84"/>
        <v>644-PR</v>
      </c>
      <c r="AJ238" s="108"/>
      <c r="AK238" s="68"/>
      <c r="AL238" s="68"/>
      <c r="AM238" s="47"/>
    </row>
    <row r="239" spans="1:39" s="48" customFormat="1" ht="35.25" customHeight="1" x14ac:dyDescent="0.2">
      <c r="A239" s="52" t="s">
        <v>648</v>
      </c>
      <c r="B239" s="53"/>
      <c r="C239" s="33" t="s">
        <v>115</v>
      </c>
      <c r="D239" s="33" t="s">
        <v>54</v>
      </c>
      <c r="E239" s="69" t="s">
        <v>339</v>
      </c>
      <c r="F239" s="69" t="s">
        <v>131</v>
      </c>
      <c r="G239" s="69" t="s">
        <v>132</v>
      </c>
      <c r="H239" s="99">
        <v>42</v>
      </c>
      <c r="I239" s="53" t="s">
        <v>251</v>
      </c>
      <c r="J239" s="93">
        <v>585</v>
      </c>
      <c r="K239" s="94">
        <v>0</v>
      </c>
      <c r="L239" s="94">
        <v>18</v>
      </c>
      <c r="M239" s="94">
        <f t="shared" si="86"/>
        <v>18</v>
      </c>
      <c r="N239" s="63">
        <f t="shared" si="78"/>
        <v>10530</v>
      </c>
      <c r="O239" s="95">
        <v>14</v>
      </c>
      <c r="P239" s="95">
        <v>50</v>
      </c>
      <c r="Q239" s="131">
        <v>0.4</v>
      </c>
      <c r="R239" s="131">
        <f t="shared" si="75"/>
        <v>280</v>
      </c>
      <c r="S239" s="82" t="s">
        <v>678</v>
      </c>
      <c r="T239" s="95">
        <v>150</v>
      </c>
      <c r="U239" s="63">
        <f t="shared" si="87"/>
        <v>2700</v>
      </c>
      <c r="V239" s="36" t="s">
        <v>679</v>
      </c>
      <c r="W239" s="63">
        <f t="shared" si="76"/>
        <v>13510</v>
      </c>
      <c r="X239" s="95">
        <f t="shared" si="79"/>
        <v>3600</v>
      </c>
      <c r="Y239" s="95">
        <v>14</v>
      </c>
      <c r="Z239" s="95">
        <v>625</v>
      </c>
      <c r="AA239" s="94">
        <f t="shared" si="80"/>
        <v>8750</v>
      </c>
      <c r="AB239" s="240" t="s">
        <v>680</v>
      </c>
      <c r="AC239" s="86">
        <v>0</v>
      </c>
      <c r="AD239" s="86"/>
      <c r="AE239" s="63">
        <f t="shared" si="85"/>
        <v>12350</v>
      </c>
      <c r="AF239" s="63">
        <f t="shared" si="82"/>
        <v>25860</v>
      </c>
      <c r="AG239" s="88"/>
      <c r="AH239" s="88"/>
      <c r="AI239" s="66" t="str">
        <f t="shared" si="84"/>
        <v>644-PR</v>
      </c>
      <c r="AJ239" s="108"/>
      <c r="AK239" s="68"/>
      <c r="AL239" s="68"/>
      <c r="AM239" s="47"/>
    </row>
    <row r="240" spans="1:39" s="48" customFormat="1" ht="39" customHeight="1" x14ac:dyDescent="0.2">
      <c r="A240" s="52" t="s">
        <v>648</v>
      </c>
      <c r="B240" s="53"/>
      <c r="C240" s="33" t="s">
        <v>115</v>
      </c>
      <c r="D240" s="33" t="s">
        <v>54</v>
      </c>
      <c r="E240" s="69" t="s">
        <v>339</v>
      </c>
      <c r="F240" s="69" t="s">
        <v>579</v>
      </c>
      <c r="G240" s="69" t="s">
        <v>568</v>
      </c>
      <c r="H240" s="99">
        <v>42</v>
      </c>
      <c r="I240" s="53" t="s">
        <v>44</v>
      </c>
      <c r="J240" s="93">
        <v>1200</v>
      </c>
      <c r="K240" s="94">
        <v>0</v>
      </c>
      <c r="L240" s="94">
        <v>20</v>
      </c>
      <c r="M240" s="94">
        <f t="shared" si="86"/>
        <v>20</v>
      </c>
      <c r="N240" s="63">
        <f t="shared" si="78"/>
        <v>24000</v>
      </c>
      <c r="O240" s="95">
        <v>0</v>
      </c>
      <c r="P240" s="95">
        <v>0</v>
      </c>
      <c r="Q240" s="131">
        <v>0.4</v>
      </c>
      <c r="R240" s="131">
        <f t="shared" si="75"/>
        <v>0</v>
      </c>
      <c r="S240" s="82" t="s">
        <v>45</v>
      </c>
      <c r="T240" s="95">
        <v>0</v>
      </c>
      <c r="U240" s="63">
        <f t="shared" si="87"/>
        <v>0</v>
      </c>
      <c r="V240" s="36" t="s">
        <v>45</v>
      </c>
      <c r="W240" s="63">
        <f t="shared" si="76"/>
        <v>24000</v>
      </c>
      <c r="X240" s="95">
        <f t="shared" si="79"/>
        <v>4000</v>
      </c>
      <c r="Y240" s="95">
        <v>0</v>
      </c>
      <c r="Z240" s="95">
        <v>0</v>
      </c>
      <c r="AA240" s="94">
        <f t="shared" si="80"/>
        <v>0</v>
      </c>
      <c r="AB240" s="99" t="s">
        <v>681</v>
      </c>
      <c r="AC240" s="86">
        <v>0</v>
      </c>
      <c r="AD240" s="86"/>
      <c r="AE240" s="63">
        <f t="shared" si="85"/>
        <v>4000</v>
      </c>
      <c r="AF240" s="63">
        <f t="shared" si="82"/>
        <v>28000</v>
      </c>
      <c r="AG240" s="88"/>
      <c r="AH240" s="88"/>
      <c r="AI240" s="66" t="str">
        <f t="shared" si="84"/>
        <v>644-PR</v>
      </c>
      <c r="AJ240" s="108"/>
      <c r="AK240" s="68"/>
      <c r="AL240" s="68"/>
      <c r="AM240" s="47"/>
    </row>
    <row r="241" spans="1:39" s="48" customFormat="1" ht="39" customHeight="1" x14ac:dyDescent="0.2">
      <c r="A241" s="52" t="s">
        <v>682</v>
      </c>
      <c r="B241" s="53" t="s">
        <v>38</v>
      </c>
      <c r="C241" s="33" t="s">
        <v>115</v>
      </c>
      <c r="D241" s="33" t="s">
        <v>149</v>
      </c>
      <c r="E241" s="69" t="s">
        <v>683</v>
      </c>
      <c r="F241" s="69" t="s">
        <v>684</v>
      </c>
      <c r="G241" s="69" t="s">
        <v>685</v>
      </c>
      <c r="H241" s="35">
        <v>42</v>
      </c>
      <c r="I241" s="53" t="s">
        <v>57</v>
      </c>
      <c r="J241" s="93">
        <v>585</v>
      </c>
      <c r="K241" s="94">
        <v>15</v>
      </c>
      <c r="L241" s="94">
        <v>0</v>
      </c>
      <c r="M241" s="94">
        <f t="shared" si="86"/>
        <v>15</v>
      </c>
      <c r="N241" s="63">
        <f t="shared" si="78"/>
        <v>8775</v>
      </c>
      <c r="O241" s="95">
        <v>28</v>
      </c>
      <c r="P241" s="95">
        <v>51</v>
      </c>
      <c r="Q241" s="131">
        <v>0.4</v>
      </c>
      <c r="R241" s="131">
        <f t="shared" si="75"/>
        <v>571.20000000000005</v>
      </c>
      <c r="S241" s="82" t="s">
        <v>686</v>
      </c>
      <c r="T241" s="95">
        <v>0</v>
      </c>
      <c r="U241" s="63">
        <f t="shared" si="87"/>
        <v>0</v>
      </c>
      <c r="V241" s="36" t="s">
        <v>45</v>
      </c>
      <c r="W241" s="63">
        <f t="shared" si="76"/>
        <v>9346.2000000000007</v>
      </c>
      <c r="X241" s="95">
        <f t="shared" si="79"/>
        <v>3000</v>
      </c>
      <c r="Y241" s="95">
        <v>1</v>
      </c>
      <c r="Z241" s="95">
        <v>187</v>
      </c>
      <c r="AA241" s="94">
        <f t="shared" si="80"/>
        <v>187</v>
      </c>
      <c r="AB241" s="99" t="s">
        <v>687</v>
      </c>
      <c r="AC241" s="86">
        <v>0</v>
      </c>
      <c r="AD241" s="86"/>
      <c r="AE241" s="63">
        <f t="shared" si="85"/>
        <v>3187</v>
      </c>
      <c r="AF241" s="63">
        <f t="shared" si="82"/>
        <v>12533.2</v>
      </c>
      <c r="AG241" s="88">
        <f>SUM(M241:M250)</f>
        <v>167</v>
      </c>
      <c r="AH241" s="88">
        <f>SUM(AF241:AF250)</f>
        <v>137541.79999999999</v>
      </c>
      <c r="AI241" s="66" t="str">
        <f t="shared" si="84"/>
        <v>647-PR</v>
      </c>
      <c r="AJ241" s="108"/>
      <c r="AK241" s="68">
        <v>122968</v>
      </c>
      <c r="AL241" s="68">
        <v>125635</v>
      </c>
      <c r="AM241" s="47"/>
    </row>
    <row r="242" spans="1:39" s="72" customFormat="1" ht="38.25" customHeight="1" x14ac:dyDescent="0.2">
      <c r="A242" s="52" t="s">
        <v>682</v>
      </c>
      <c r="B242" s="53"/>
      <c r="C242" s="33" t="s">
        <v>115</v>
      </c>
      <c r="D242" s="33" t="s">
        <v>149</v>
      </c>
      <c r="E242" s="69" t="s">
        <v>277</v>
      </c>
      <c r="F242" s="69" t="s">
        <v>688</v>
      </c>
      <c r="G242" s="69" t="s">
        <v>660</v>
      </c>
      <c r="H242" s="35">
        <v>42</v>
      </c>
      <c r="I242" s="53" t="s">
        <v>57</v>
      </c>
      <c r="J242" s="93">
        <v>585</v>
      </c>
      <c r="K242" s="94">
        <v>17</v>
      </c>
      <c r="L242" s="94">
        <v>0</v>
      </c>
      <c r="M242" s="94">
        <f t="shared" si="86"/>
        <v>17</v>
      </c>
      <c r="N242" s="63">
        <f t="shared" si="78"/>
        <v>9945</v>
      </c>
      <c r="O242" s="95">
        <v>28</v>
      </c>
      <c r="P242" s="95">
        <v>23</v>
      </c>
      <c r="Q242" s="131">
        <v>0.4</v>
      </c>
      <c r="R242" s="131">
        <f t="shared" si="75"/>
        <v>257.60000000000002</v>
      </c>
      <c r="S242" s="222" t="s">
        <v>689</v>
      </c>
      <c r="T242" s="95">
        <v>0</v>
      </c>
      <c r="U242" s="63">
        <f t="shared" si="87"/>
        <v>0</v>
      </c>
      <c r="V242" s="36" t="s">
        <v>45</v>
      </c>
      <c r="W242" s="63">
        <f t="shared" si="76"/>
        <v>10202.6</v>
      </c>
      <c r="X242" s="95">
        <f t="shared" si="79"/>
        <v>3400</v>
      </c>
      <c r="Y242" s="95">
        <v>1</v>
      </c>
      <c r="Z242" s="95">
        <v>170</v>
      </c>
      <c r="AA242" s="94">
        <f t="shared" si="80"/>
        <v>170</v>
      </c>
      <c r="AB242" s="35" t="s">
        <v>690</v>
      </c>
      <c r="AC242" s="86">
        <v>0</v>
      </c>
      <c r="AD242" s="86"/>
      <c r="AE242" s="63">
        <f t="shared" si="85"/>
        <v>3570</v>
      </c>
      <c r="AF242" s="63">
        <f t="shared" si="82"/>
        <v>13772.6</v>
      </c>
      <c r="AG242" s="88"/>
      <c r="AH242" s="88"/>
      <c r="AI242" s="66" t="str">
        <f t="shared" si="84"/>
        <v>647-PR</v>
      </c>
      <c r="AJ242" s="108"/>
      <c r="AK242" s="68"/>
      <c r="AL242" s="68"/>
      <c r="AM242" s="47"/>
    </row>
    <row r="243" spans="1:39" s="48" customFormat="1" ht="35.5" customHeight="1" x14ac:dyDescent="0.2">
      <c r="A243" s="73" t="s">
        <v>682</v>
      </c>
      <c r="B243" s="121"/>
      <c r="C243" s="122" t="s">
        <v>115</v>
      </c>
      <c r="D243" s="122" t="s">
        <v>149</v>
      </c>
      <c r="E243" s="74" t="s">
        <v>281</v>
      </c>
      <c r="F243" s="74" t="s">
        <v>691</v>
      </c>
      <c r="G243" s="74" t="s">
        <v>685</v>
      </c>
      <c r="H243" s="124">
        <v>42</v>
      </c>
      <c r="I243" s="121" t="s">
        <v>57</v>
      </c>
      <c r="J243" s="77">
        <v>585</v>
      </c>
      <c r="K243" s="78">
        <v>0</v>
      </c>
      <c r="L243" s="78">
        <v>0</v>
      </c>
      <c r="M243" s="78">
        <f t="shared" si="86"/>
        <v>0</v>
      </c>
      <c r="N243" s="79">
        <f t="shared" si="78"/>
        <v>0</v>
      </c>
      <c r="O243" s="80">
        <v>0</v>
      </c>
      <c r="P243" s="80">
        <v>20</v>
      </c>
      <c r="Q243" s="127">
        <v>0.4</v>
      </c>
      <c r="R243" s="127">
        <f t="shared" si="75"/>
        <v>0</v>
      </c>
      <c r="S243" s="82" t="s">
        <v>692</v>
      </c>
      <c r="T243" s="80">
        <v>0</v>
      </c>
      <c r="U243" s="79">
        <f t="shared" si="87"/>
        <v>0</v>
      </c>
      <c r="V243" s="386" t="s">
        <v>45</v>
      </c>
      <c r="W243" s="79">
        <f t="shared" si="76"/>
        <v>0</v>
      </c>
      <c r="X243" s="80">
        <f t="shared" si="79"/>
        <v>0</v>
      </c>
      <c r="Y243" s="80">
        <v>0</v>
      </c>
      <c r="Z243" s="80">
        <v>165</v>
      </c>
      <c r="AA243" s="78">
        <f t="shared" si="80"/>
        <v>0</v>
      </c>
      <c r="AB243" s="84" t="s">
        <v>693</v>
      </c>
      <c r="AC243" s="85">
        <v>0</v>
      </c>
      <c r="AD243" s="86"/>
      <c r="AE243" s="79">
        <f t="shared" si="85"/>
        <v>0</v>
      </c>
      <c r="AF243" s="79">
        <f t="shared" si="82"/>
        <v>0</v>
      </c>
      <c r="AG243" s="179"/>
      <c r="AH243" s="179"/>
      <c r="AI243" s="89" t="str">
        <f t="shared" si="84"/>
        <v>647-PR</v>
      </c>
      <c r="AJ243" s="181"/>
      <c r="AK243" s="236"/>
      <c r="AL243" s="236"/>
      <c r="AM243" s="138"/>
    </row>
    <row r="244" spans="1:39" s="48" customFormat="1" ht="35.5" customHeight="1" x14ac:dyDescent="0.2">
      <c r="A244" s="52" t="s">
        <v>682</v>
      </c>
      <c r="B244" s="53"/>
      <c r="C244" s="33" t="s">
        <v>115</v>
      </c>
      <c r="D244" s="33" t="s">
        <v>154</v>
      </c>
      <c r="E244" s="69" t="s">
        <v>550</v>
      </c>
      <c r="F244" s="69" t="s">
        <v>694</v>
      </c>
      <c r="G244" s="69" t="s">
        <v>660</v>
      </c>
      <c r="H244" s="35">
        <v>42</v>
      </c>
      <c r="I244" s="53" t="s">
        <v>57</v>
      </c>
      <c r="J244" s="93">
        <v>585</v>
      </c>
      <c r="K244" s="94">
        <v>20</v>
      </c>
      <c r="L244" s="94">
        <v>0</v>
      </c>
      <c r="M244" s="94">
        <f t="shared" si="86"/>
        <v>20</v>
      </c>
      <c r="N244" s="63">
        <f t="shared" si="78"/>
        <v>11700</v>
      </c>
      <c r="O244" s="95">
        <v>28</v>
      </c>
      <c r="P244" s="95">
        <v>68</v>
      </c>
      <c r="Q244" s="131">
        <v>0.4</v>
      </c>
      <c r="R244" s="131">
        <f t="shared" si="75"/>
        <v>761.60000000000014</v>
      </c>
      <c r="S244" s="82" t="s">
        <v>695</v>
      </c>
      <c r="T244" s="95">
        <v>0</v>
      </c>
      <c r="U244" s="63">
        <f t="shared" si="87"/>
        <v>0</v>
      </c>
      <c r="V244" s="36" t="s">
        <v>45</v>
      </c>
      <c r="W244" s="63">
        <f t="shared" si="76"/>
        <v>12461.6</v>
      </c>
      <c r="X244" s="95">
        <f t="shared" si="79"/>
        <v>4000</v>
      </c>
      <c r="Y244" s="95">
        <v>1</v>
      </c>
      <c r="Z244" s="95">
        <v>313</v>
      </c>
      <c r="AA244" s="94">
        <f t="shared" si="80"/>
        <v>313</v>
      </c>
      <c r="AB244" s="99" t="s">
        <v>696</v>
      </c>
      <c r="AC244" s="86">
        <v>0</v>
      </c>
      <c r="AD244" s="86"/>
      <c r="AE244" s="63">
        <f t="shared" si="85"/>
        <v>4313</v>
      </c>
      <c r="AF244" s="63">
        <f t="shared" si="82"/>
        <v>16774.599999999999</v>
      </c>
      <c r="AG244" s="88"/>
      <c r="AH244" s="88"/>
      <c r="AI244" s="101" t="str">
        <f t="shared" si="84"/>
        <v>647-PR</v>
      </c>
      <c r="AJ244" s="109" t="s">
        <v>697</v>
      </c>
      <c r="AK244" s="68"/>
      <c r="AL244" s="68"/>
      <c r="AM244" s="138"/>
    </row>
    <row r="245" spans="1:39" s="48" customFormat="1" ht="35.5" customHeight="1" x14ac:dyDescent="0.2">
      <c r="A245" s="52" t="s">
        <v>682</v>
      </c>
      <c r="B245" s="394" t="s">
        <v>1057</v>
      </c>
      <c r="C245" s="395" t="s">
        <v>115</v>
      </c>
      <c r="D245" s="395" t="s">
        <v>154</v>
      </c>
      <c r="E245" s="396" t="s">
        <v>305</v>
      </c>
      <c r="F245" s="396" t="s">
        <v>1056</v>
      </c>
      <c r="G245" s="69" t="s">
        <v>698</v>
      </c>
      <c r="H245" s="35">
        <v>42</v>
      </c>
      <c r="I245" s="53" t="s">
        <v>57</v>
      </c>
      <c r="J245" s="93">
        <v>585</v>
      </c>
      <c r="K245" s="94">
        <v>0</v>
      </c>
      <c r="L245" s="94">
        <v>18</v>
      </c>
      <c r="M245" s="94">
        <f t="shared" si="86"/>
        <v>18</v>
      </c>
      <c r="N245" s="63">
        <f t="shared" si="78"/>
        <v>10530</v>
      </c>
      <c r="O245" s="95">
        <v>28</v>
      </c>
      <c r="P245" s="95">
        <v>47</v>
      </c>
      <c r="Q245" s="131">
        <v>0.4</v>
      </c>
      <c r="R245" s="131">
        <f t="shared" si="75"/>
        <v>526.4</v>
      </c>
      <c r="S245" s="82"/>
      <c r="T245" s="95">
        <v>0</v>
      </c>
      <c r="U245" s="63">
        <f t="shared" si="87"/>
        <v>0</v>
      </c>
      <c r="V245" s="36" t="s">
        <v>45</v>
      </c>
      <c r="W245" s="63">
        <f t="shared" si="76"/>
        <v>11056.4</v>
      </c>
      <c r="X245" s="95">
        <f t="shared" si="79"/>
        <v>3600</v>
      </c>
      <c r="Y245" s="95">
        <v>1</v>
      </c>
      <c r="Z245" s="95">
        <v>175</v>
      </c>
      <c r="AA245" s="94">
        <f t="shared" si="80"/>
        <v>175</v>
      </c>
      <c r="AB245" s="99" t="s">
        <v>38</v>
      </c>
      <c r="AC245" s="86">
        <v>0</v>
      </c>
      <c r="AD245" s="86"/>
      <c r="AE245" s="63">
        <f t="shared" si="85"/>
        <v>3775</v>
      </c>
      <c r="AF245" s="63">
        <f t="shared" si="82"/>
        <v>14831.4</v>
      </c>
      <c r="AG245" s="88"/>
      <c r="AH245" s="88"/>
      <c r="AI245" s="101" t="str">
        <f t="shared" si="84"/>
        <v>647-PR</v>
      </c>
      <c r="AJ245" s="109" t="s">
        <v>699</v>
      </c>
      <c r="AK245" s="68"/>
      <c r="AL245" s="68"/>
      <c r="AM245" s="138"/>
    </row>
    <row r="246" spans="1:39" s="48" customFormat="1" ht="35.5" customHeight="1" x14ac:dyDescent="0.2">
      <c r="A246" s="52" t="s">
        <v>682</v>
      </c>
      <c r="B246" s="394" t="s">
        <v>1051</v>
      </c>
      <c r="C246" s="395" t="s">
        <v>115</v>
      </c>
      <c r="D246" s="395" t="s">
        <v>154</v>
      </c>
      <c r="E246" s="396" t="s">
        <v>785</v>
      </c>
      <c r="F246" s="396" t="s">
        <v>1052</v>
      </c>
      <c r="G246" s="396" t="s">
        <v>698</v>
      </c>
      <c r="H246" s="399">
        <v>42</v>
      </c>
      <c r="I246" s="394" t="s">
        <v>57</v>
      </c>
      <c r="J246" s="400">
        <v>585</v>
      </c>
      <c r="K246" s="397">
        <v>0</v>
      </c>
      <c r="L246" s="397">
        <v>14</v>
      </c>
      <c r="M246" s="397">
        <f t="shared" si="86"/>
        <v>14</v>
      </c>
      <c r="N246" s="97">
        <f t="shared" si="78"/>
        <v>8190</v>
      </c>
      <c r="O246" s="398">
        <v>28</v>
      </c>
      <c r="P246" s="398">
        <v>55</v>
      </c>
      <c r="Q246" s="401">
        <v>0.4</v>
      </c>
      <c r="R246" s="401">
        <f t="shared" si="75"/>
        <v>616</v>
      </c>
      <c r="S246" s="417"/>
      <c r="T246" s="398">
        <v>0</v>
      </c>
      <c r="U246" s="97">
        <f t="shared" si="87"/>
        <v>0</v>
      </c>
      <c r="V246" s="403"/>
      <c r="W246" s="97">
        <f t="shared" si="76"/>
        <v>8806</v>
      </c>
      <c r="X246" s="398">
        <f t="shared" si="79"/>
        <v>2800</v>
      </c>
      <c r="Y246" s="398">
        <v>1</v>
      </c>
      <c r="Z246" s="398">
        <v>300</v>
      </c>
      <c r="AA246" s="397">
        <f t="shared" si="80"/>
        <v>300</v>
      </c>
      <c r="AB246" s="412"/>
      <c r="AC246" s="413"/>
      <c r="AD246" s="413"/>
      <c r="AE246" s="97">
        <f t="shared" si="85"/>
        <v>3100</v>
      </c>
      <c r="AF246" s="97">
        <f t="shared" si="82"/>
        <v>11906</v>
      </c>
      <c r="AG246" s="88"/>
      <c r="AH246" s="88"/>
      <c r="AI246" s="101"/>
      <c r="AJ246" s="109"/>
      <c r="AK246" s="68"/>
      <c r="AL246" s="68"/>
      <c r="AM246" s="138"/>
    </row>
    <row r="247" spans="1:39" s="48" customFormat="1" ht="35.5" customHeight="1" x14ac:dyDescent="0.2">
      <c r="A247" s="52" t="s">
        <v>682</v>
      </c>
      <c r="B247" s="53"/>
      <c r="C247" s="33" t="s">
        <v>115</v>
      </c>
      <c r="D247" s="33" t="s">
        <v>154</v>
      </c>
      <c r="E247" s="69" t="s">
        <v>314</v>
      </c>
      <c r="F247" s="69" t="s">
        <v>700</v>
      </c>
      <c r="G247" s="69" t="s">
        <v>685</v>
      </c>
      <c r="H247" s="35">
        <v>42</v>
      </c>
      <c r="I247" s="53" t="s">
        <v>57</v>
      </c>
      <c r="J247" s="93">
        <v>585</v>
      </c>
      <c r="K247" s="94">
        <v>0</v>
      </c>
      <c r="L247" s="94">
        <v>20</v>
      </c>
      <c r="M247" s="94">
        <f t="shared" si="86"/>
        <v>20</v>
      </c>
      <c r="N247" s="63">
        <f t="shared" si="78"/>
        <v>11700</v>
      </c>
      <c r="O247" s="95">
        <v>28</v>
      </c>
      <c r="P247" s="95">
        <v>12</v>
      </c>
      <c r="Q247" s="131">
        <v>0.4</v>
      </c>
      <c r="R247" s="131">
        <f t="shared" si="75"/>
        <v>134.40000000000003</v>
      </c>
      <c r="S247" s="82" t="s">
        <v>701</v>
      </c>
      <c r="T247" s="95">
        <v>0</v>
      </c>
      <c r="U247" s="63">
        <f t="shared" si="87"/>
        <v>0</v>
      </c>
      <c r="V247" s="36" t="s">
        <v>45</v>
      </c>
      <c r="W247" s="63">
        <f t="shared" si="76"/>
        <v>11834.4</v>
      </c>
      <c r="X247" s="95">
        <f t="shared" si="79"/>
        <v>4000</v>
      </c>
      <c r="Y247" s="95">
        <v>1</v>
      </c>
      <c r="Z247" s="95">
        <v>154</v>
      </c>
      <c r="AA247" s="94">
        <f t="shared" si="80"/>
        <v>154</v>
      </c>
      <c r="AB247" s="99" t="s">
        <v>702</v>
      </c>
      <c r="AC247" s="86">
        <v>0</v>
      </c>
      <c r="AD247" s="86"/>
      <c r="AE247" s="63">
        <f t="shared" si="85"/>
        <v>4154</v>
      </c>
      <c r="AF247" s="63">
        <f t="shared" si="82"/>
        <v>15988.4</v>
      </c>
      <c r="AG247" s="88"/>
      <c r="AH247" s="88"/>
      <c r="AI247" s="66" t="str">
        <f t="shared" si="84"/>
        <v>647-PR</v>
      </c>
      <c r="AJ247" s="108"/>
      <c r="AK247" s="68"/>
      <c r="AL247" s="68"/>
      <c r="AM247" s="47"/>
    </row>
    <row r="248" spans="1:39" s="48" customFormat="1" ht="35.5" customHeight="1" x14ac:dyDescent="0.2">
      <c r="A248" s="52" t="s">
        <v>682</v>
      </c>
      <c r="B248" s="394" t="s">
        <v>1055</v>
      </c>
      <c r="C248" s="395" t="s">
        <v>115</v>
      </c>
      <c r="D248" s="395" t="s">
        <v>54</v>
      </c>
      <c r="E248" s="396" t="s">
        <v>481</v>
      </c>
      <c r="F248" s="427" t="s">
        <v>703</v>
      </c>
      <c r="G248" s="396" t="s">
        <v>1054</v>
      </c>
      <c r="H248" s="35">
        <v>42</v>
      </c>
      <c r="I248" s="53" t="s">
        <v>57</v>
      </c>
      <c r="J248" s="93">
        <v>585</v>
      </c>
      <c r="K248" s="94">
        <v>0</v>
      </c>
      <c r="L248" s="94">
        <v>20</v>
      </c>
      <c r="M248" s="94">
        <f t="shared" si="86"/>
        <v>20</v>
      </c>
      <c r="N248" s="63">
        <f t="shared" si="78"/>
        <v>11700</v>
      </c>
      <c r="O248" s="95">
        <v>28</v>
      </c>
      <c r="P248" s="95">
        <v>56</v>
      </c>
      <c r="Q248" s="131">
        <v>0.4</v>
      </c>
      <c r="R248" s="131">
        <f t="shared" si="75"/>
        <v>627.20000000000005</v>
      </c>
      <c r="S248" s="82" t="s">
        <v>704</v>
      </c>
      <c r="T248" s="95">
        <v>0</v>
      </c>
      <c r="U248" s="63">
        <f t="shared" si="87"/>
        <v>0</v>
      </c>
      <c r="V248" s="36" t="s">
        <v>45</v>
      </c>
      <c r="W248" s="63">
        <f t="shared" si="76"/>
        <v>12327.2</v>
      </c>
      <c r="X248" s="95">
        <f t="shared" si="79"/>
        <v>4000</v>
      </c>
      <c r="Y248" s="95">
        <v>1</v>
      </c>
      <c r="Z248" s="95">
        <v>320</v>
      </c>
      <c r="AA248" s="94">
        <f t="shared" si="80"/>
        <v>320</v>
      </c>
      <c r="AB248" s="99" t="s">
        <v>705</v>
      </c>
      <c r="AC248" s="86">
        <v>0</v>
      </c>
      <c r="AD248" s="86"/>
      <c r="AE248" s="63">
        <f t="shared" si="85"/>
        <v>4320</v>
      </c>
      <c r="AF248" s="63">
        <f t="shared" si="82"/>
        <v>16647.2</v>
      </c>
      <c r="AG248" s="88"/>
      <c r="AH248" s="88"/>
      <c r="AI248" s="66" t="str">
        <f t="shared" si="84"/>
        <v>647-PR</v>
      </c>
      <c r="AJ248" s="108"/>
      <c r="AK248" s="68"/>
      <c r="AL248" s="68"/>
      <c r="AM248" s="47"/>
    </row>
    <row r="249" spans="1:39" s="48" customFormat="1" ht="35.5" customHeight="1" x14ac:dyDescent="0.2">
      <c r="A249" s="52" t="s">
        <v>682</v>
      </c>
      <c r="B249" s="53"/>
      <c r="C249" s="33" t="s">
        <v>115</v>
      </c>
      <c r="D249" s="33" t="s">
        <v>63</v>
      </c>
      <c r="E249" s="69" t="s">
        <v>557</v>
      </c>
      <c r="F249" s="69" t="s">
        <v>706</v>
      </c>
      <c r="G249" s="69" t="s">
        <v>685</v>
      </c>
      <c r="H249" s="35">
        <v>42</v>
      </c>
      <c r="I249" s="53" t="s">
        <v>57</v>
      </c>
      <c r="J249" s="93">
        <v>585</v>
      </c>
      <c r="K249" s="94">
        <v>0</v>
      </c>
      <c r="L249" s="94">
        <v>25</v>
      </c>
      <c r="M249" s="94">
        <f t="shared" si="86"/>
        <v>25</v>
      </c>
      <c r="N249" s="63">
        <f t="shared" si="78"/>
        <v>14625</v>
      </c>
      <c r="O249" s="95">
        <v>14</v>
      </c>
      <c r="P249" s="95">
        <v>30</v>
      </c>
      <c r="Q249" s="131">
        <v>0.4</v>
      </c>
      <c r="R249" s="131">
        <f t="shared" si="75"/>
        <v>168</v>
      </c>
      <c r="S249" s="82" t="s">
        <v>707</v>
      </c>
      <c r="T249" s="95">
        <v>0</v>
      </c>
      <c r="U249" s="63">
        <f t="shared" si="87"/>
        <v>0</v>
      </c>
      <c r="V249" s="36"/>
      <c r="W249" s="63">
        <f t="shared" si="76"/>
        <v>14793</v>
      </c>
      <c r="X249" s="95">
        <f t="shared" si="79"/>
        <v>5000</v>
      </c>
      <c r="Y249" s="95">
        <v>1</v>
      </c>
      <c r="Z249" s="95">
        <v>310</v>
      </c>
      <c r="AA249" s="94">
        <f t="shared" si="80"/>
        <v>310</v>
      </c>
      <c r="AB249" s="155" t="s">
        <v>708</v>
      </c>
      <c r="AC249" s="86">
        <v>0</v>
      </c>
      <c r="AD249" s="86"/>
      <c r="AE249" s="63">
        <f t="shared" si="85"/>
        <v>5310</v>
      </c>
      <c r="AF249" s="63">
        <f t="shared" si="82"/>
        <v>20103</v>
      </c>
      <c r="AG249" s="88"/>
      <c r="AH249" s="88"/>
      <c r="AI249" s="66" t="str">
        <f t="shared" si="84"/>
        <v>647-PR</v>
      </c>
      <c r="AJ249" s="108"/>
      <c r="AK249" s="68"/>
      <c r="AL249" s="68"/>
      <c r="AM249" s="47"/>
    </row>
    <row r="250" spans="1:39" s="48" customFormat="1" ht="37.25" customHeight="1" x14ac:dyDescent="0.2">
      <c r="A250" s="52" t="s">
        <v>682</v>
      </c>
      <c r="B250" s="53"/>
      <c r="C250" s="33" t="s">
        <v>115</v>
      </c>
      <c r="D250" s="33" t="s">
        <v>63</v>
      </c>
      <c r="E250" s="69" t="s">
        <v>242</v>
      </c>
      <c r="F250" s="69" t="s">
        <v>706</v>
      </c>
      <c r="G250" s="69" t="s">
        <v>685</v>
      </c>
      <c r="H250" s="35">
        <v>42</v>
      </c>
      <c r="I250" s="53" t="s">
        <v>57</v>
      </c>
      <c r="J250" s="93">
        <v>585</v>
      </c>
      <c r="K250" s="94">
        <v>0</v>
      </c>
      <c r="L250" s="94">
        <v>18</v>
      </c>
      <c r="M250" s="94">
        <f t="shared" si="86"/>
        <v>18</v>
      </c>
      <c r="N250" s="63">
        <f t="shared" si="78"/>
        <v>10530</v>
      </c>
      <c r="O250" s="95">
        <v>28</v>
      </c>
      <c r="P250" s="95">
        <v>42</v>
      </c>
      <c r="Q250" s="131">
        <v>0.4</v>
      </c>
      <c r="R250" s="131">
        <f t="shared" si="75"/>
        <v>470.40000000000003</v>
      </c>
      <c r="S250" s="82" t="s">
        <v>709</v>
      </c>
      <c r="T250" s="95">
        <v>0</v>
      </c>
      <c r="U250" s="63">
        <f t="shared" si="87"/>
        <v>0</v>
      </c>
      <c r="V250" s="36" t="s">
        <v>45</v>
      </c>
      <c r="W250" s="63">
        <f t="shared" si="76"/>
        <v>11000.4</v>
      </c>
      <c r="X250" s="95">
        <f t="shared" si="79"/>
        <v>3600</v>
      </c>
      <c r="Y250" s="95">
        <v>1</v>
      </c>
      <c r="Z250" s="95">
        <v>385</v>
      </c>
      <c r="AA250" s="94">
        <f t="shared" si="80"/>
        <v>385</v>
      </c>
      <c r="AB250" s="99" t="s">
        <v>710</v>
      </c>
      <c r="AC250" s="86">
        <v>0</v>
      </c>
      <c r="AD250" s="86"/>
      <c r="AE250" s="63">
        <f t="shared" si="85"/>
        <v>3985</v>
      </c>
      <c r="AF250" s="63">
        <f t="shared" si="82"/>
        <v>14985.4</v>
      </c>
      <c r="AG250" s="88"/>
      <c r="AH250" s="88"/>
      <c r="AI250" s="66" t="str">
        <f t="shared" si="84"/>
        <v>647-PR</v>
      </c>
      <c r="AJ250" s="108"/>
      <c r="AK250" s="68"/>
      <c r="AL250" s="68"/>
      <c r="AM250" s="47"/>
    </row>
    <row r="251" spans="1:39" s="48" customFormat="1" ht="55" customHeight="1" x14ac:dyDescent="0.2">
      <c r="A251" s="52" t="s">
        <v>711</v>
      </c>
      <c r="B251" s="53" t="s">
        <v>38</v>
      </c>
      <c r="C251" s="33" t="s">
        <v>115</v>
      </c>
      <c r="D251" s="33" t="s">
        <v>149</v>
      </c>
      <c r="E251" s="69" t="s">
        <v>277</v>
      </c>
      <c r="F251" s="69" t="s">
        <v>65</v>
      </c>
      <c r="G251" s="69" t="s">
        <v>712</v>
      </c>
      <c r="H251" s="35">
        <v>42</v>
      </c>
      <c r="I251" s="53" t="s">
        <v>57</v>
      </c>
      <c r="J251" s="93">
        <v>585</v>
      </c>
      <c r="K251" s="94">
        <v>18</v>
      </c>
      <c r="L251" s="94">
        <v>0</v>
      </c>
      <c r="M251" s="94">
        <f t="shared" si="86"/>
        <v>18</v>
      </c>
      <c r="N251" s="63">
        <f t="shared" si="78"/>
        <v>10530</v>
      </c>
      <c r="O251" s="95">
        <v>28</v>
      </c>
      <c r="P251" s="95">
        <v>16</v>
      </c>
      <c r="Q251" s="131">
        <v>0.4</v>
      </c>
      <c r="R251" s="96">
        <f t="shared" si="75"/>
        <v>179.20000000000002</v>
      </c>
      <c r="S251" s="222" t="s">
        <v>713</v>
      </c>
      <c r="T251" s="95">
        <v>284</v>
      </c>
      <c r="U251" s="63">
        <f t="shared" si="87"/>
        <v>5112</v>
      </c>
      <c r="V251" s="36" t="s">
        <v>714</v>
      </c>
      <c r="W251" s="63">
        <f t="shared" si="76"/>
        <v>15821.2</v>
      </c>
      <c r="X251" s="95">
        <f t="shared" si="79"/>
        <v>3600</v>
      </c>
      <c r="Y251" s="95">
        <v>1</v>
      </c>
      <c r="Z251" s="95">
        <v>187</v>
      </c>
      <c r="AA251" s="94">
        <f t="shared" si="80"/>
        <v>187</v>
      </c>
      <c r="AB251" s="35" t="s">
        <v>715</v>
      </c>
      <c r="AC251" s="86">
        <v>0</v>
      </c>
      <c r="AD251" s="86"/>
      <c r="AE251" s="63">
        <f t="shared" si="85"/>
        <v>3787</v>
      </c>
      <c r="AF251" s="63">
        <f t="shared" si="82"/>
        <v>19608.2</v>
      </c>
      <c r="AG251" s="88">
        <f t="shared" ref="AG251" si="88">SUM(M251:M274)</f>
        <v>378</v>
      </c>
      <c r="AH251" s="88">
        <f>SUM(AF251:AF275)</f>
        <v>425528.80000000005</v>
      </c>
      <c r="AI251" s="66" t="str">
        <f t="shared" si="84"/>
        <v>648-PR</v>
      </c>
      <c r="AJ251" s="108"/>
      <c r="AK251" s="68">
        <v>381654</v>
      </c>
      <c r="AL251" s="68">
        <v>384359</v>
      </c>
      <c r="AM251" s="47" t="s">
        <v>716</v>
      </c>
    </row>
    <row r="252" spans="1:39" s="48" customFormat="1" ht="41.25" customHeight="1" x14ac:dyDescent="0.2">
      <c r="A252" s="283" t="s">
        <v>711</v>
      </c>
      <c r="B252" s="284"/>
      <c r="C252" s="285" t="s">
        <v>115</v>
      </c>
      <c r="D252" s="285" t="s">
        <v>149</v>
      </c>
      <c r="E252" s="279" t="s">
        <v>541</v>
      </c>
      <c r="F252" s="279" t="s">
        <v>717</v>
      </c>
      <c r="G252" s="279" t="s">
        <v>134</v>
      </c>
      <c r="H252" s="124">
        <v>42</v>
      </c>
      <c r="I252" s="121" t="s">
        <v>57</v>
      </c>
      <c r="J252" s="77">
        <v>585</v>
      </c>
      <c r="K252" s="78">
        <v>0</v>
      </c>
      <c r="L252" s="78">
        <v>0</v>
      </c>
      <c r="M252" s="78">
        <f t="shared" si="86"/>
        <v>0</v>
      </c>
      <c r="N252" s="79">
        <f t="shared" si="78"/>
        <v>0</v>
      </c>
      <c r="O252" s="80">
        <v>0</v>
      </c>
      <c r="P252" s="80">
        <v>17</v>
      </c>
      <c r="Q252" s="127">
        <v>0.4</v>
      </c>
      <c r="R252" s="81">
        <f t="shared" si="75"/>
        <v>0</v>
      </c>
      <c r="S252" s="82" t="s">
        <v>718</v>
      </c>
      <c r="T252" s="80">
        <v>150</v>
      </c>
      <c r="U252" s="79">
        <f t="shared" si="87"/>
        <v>0</v>
      </c>
      <c r="V252" s="386" t="s">
        <v>719</v>
      </c>
      <c r="W252" s="79">
        <f t="shared" si="76"/>
        <v>0</v>
      </c>
      <c r="X252" s="80">
        <f t="shared" si="79"/>
        <v>0</v>
      </c>
      <c r="Y252" s="80">
        <v>0</v>
      </c>
      <c r="Z252" s="80">
        <v>170</v>
      </c>
      <c r="AA252" s="78">
        <f t="shared" si="80"/>
        <v>0</v>
      </c>
      <c r="AB252" s="84" t="s">
        <v>720</v>
      </c>
      <c r="AC252" s="85">
        <v>0</v>
      </c>
      <c r="AD252" s="86"/>
      <c r="AE252" s="79">
        <f t="shared" si="85"/>
        <v>0</v>
      </c>
      <c r="AF252" s="79">
        <f t="shared" si="82"/>
        <v>0</v>
      </c>
      <c r="AG252" s="88" t="s">
        <v>38</v>
      </c>
      <c r="AH252" s="88" t="s">
        <v>38</v>
      </c>
      <c r="AI252" s="89" t="str">
        <f t="shared" si="84"/>
        <v>648-PR</v>
      </c>
      <c r="AJ252" s="109"/>
      <c r="AK252" s="68"/>
      <c r="AL252" s="68"/>
      <c r="AM252" s="47"/>
    </row>
    <row r="253" spans="1:39" s="48" customFormat="1" ht="37.25" customHeight="1" x14ac:dyDescent="0.2">
      <c r="A253" s="52" t="s">
        <v>711</v>
      </c>
      <c r="B253" s="53" t="s">
        <v>38</v>
      </c>
      <c r="C253" s="33" t="s">
        <v>115</v>
      </c>
      <c r="D253" s="33" t="s">
        <v>149</v>
      </c>
      <c r="E253" s="69" t="s">
        <v>541</v>
      </c>
      <c r="F253" s="69" t="s">
        <v>721</v>
      </c>
      <c r="G253" s="69" t="s">
        <v>722</v>
      </c>
      <c r="H253" s="35">
        <v>42</v>
      </c>
      <c r="I253" s="53" t="s">
        <v>57</v>
      </c>
      <c r="J253" s="93">
        <v>585</v>
      </c>
      <c r="K253" s="94">
        <v>0</v>
      </c>
      <c r="L253" s="94">
        <v>15</v>
      </c>
      <c r="M253" s="94">
        <f t="shared" si="86"/>
        <v>15</v>
      </c>
      <c r="N253" s="63">
        <f t="shared" si="78"/>
        <v>8775</v>
      </c>
      <c r="O253" s="95">
        <v>14</v>
      </c>
      <c r="P253" s="95">
        <v>17</v>
      </c>
      <c r="Q253" s="131">
        <v>0.4</v>
      </c>
      <c r="R253" s="96">
        <f t="shared" si="75"/>
        <v>95.200000000000017</v>
      </c>
      <c r="S253" s="82" t="s">
        <v>723</v>
      </c>
      <c r="T253" s="95">
        <v>300</v>
      </c>
      <c r="U253" s="63">
        <f t="shared" si="87"/>
        <v>4500</v>
      </c>
      <c r="V253" s="36" t="s">
        <v>724</v>
      </c>
      <c r="W253" s="63">
        <f t="shared" si="76"/>
        <v>13370.2</v>
      </c>
      <c r="X253" s="95">
        <f t="shared" si="79"/>
        <v>3000</v>
      </c>
      <c r="Y253" s="95">
        <v>1</v>
      </c>
      <c r="Z253" s="95">
        <v>170</v>
      </c>
      <c r="AA253" s="94">
        <f t="shared" si="80"/>
        <v>170</v>
      </c>
      <c r="AB253" s="99" t="s">
        <v>725</v>
      </c>
      <c r="AC253" s="86">
        <v>0</v>
      </c>
      <c r="AD253" s="86"/>
      <c r="AE253" s="63">
        <f t="shared" si="85"/>
        <v>3170</v>
      </c>
      <c r="AF253" s="63">
        <f t="shared" si="82"/>
        <v>16540.2</v>
      </c>
      <c r="AG253" s="88" t="s">
        <v>38</v>
      </c>
      <c r="AH253" s="88" t="s">
        <v>38</v>
      </c>
      <c r="AI253" s="101" t="str">
        <f t="shared" si="84"/>
        <v>648-PR</v>
      </c>
      <c r="AJ253" s="109"/>
      <c r="AK253" s="68"/>
      <c r="AL253" s="68"/>
      <c r="AM253" s="47"/>
    </row>
    <row r="254" spans="1:39" s="48" customFormat="1" ht="42.75" customHeight="1" x14ac:dyDescent="0.2">
      <c r="A254" s="52" t="s">
        <v>711</v>
      </c>
      <c r="B254" s="53"/>
      <c r="C254" s="33" t="s">
        <v>115</v>
      </c>
      <c r="D254" s="33" t="s">
        <v>149</v>
      </c>
      <c r="E254" s="69" t="s">
        <v>541</v>
      </c>
      <c r="F254" s="69" t="s">
        <v>56</v>
      </c>
      <c r="G254" s="69" t="s">
        <v>675</v>
      </c>
      <c r="H254" s="35">
        <v>42</v>
      </c>
      <c r="I254" s="53" t="s">
        <v>57</v>
      </c>
      <c r="J254" s="93">
        <v>585</v>
      </c>
      <c r="K254" s="94">
        <v>15</v>
      </c>
      <c r="L254" s="94">
        <v>0</v>
      </c>
      <c r="M254" s="94">
        <f t="shared" si="86"/>
        <v>15</v>
      </c>
      <c r="N254" s="63">
        <f t="shared" si="78"/>
        <v>8775</v>
      </c>
      <c r="O254" s="95">
        <v>28</v>
      </c>
      <c r="P254" s="95">
        <v>17</v>
      </c>
      <c r="Q254" s="131">
        <v>0.4</v>
      </c>
      <c r="R254" s="96">
        <f t="shared" si="75"/>
        <v>190.40000000000003</v>
      </c>
      <c r="S254" s="82" t="s">
        <v>726</v>
      </c>
      <c r="T254" s="95">
        <v>300</v>
      </c>
      <c r="U254" s="63">
        <f t="shared" si="87"/>
        <v>4500</v>
      </c>
      <c r="V254" s="36" t="s">
        <v>676</v>
      </c>
      <c r="W254" s="63">
        <f t="shared" si="76"/>
        <v>13465.4</v>
      </c>
      <c r="X254" s="95">
        <f t="shared" si="79"/>
        <v>3000</v>
      </c>
      <c r="Y254" s="95">
        <v>1</v>
      </c>
      <c r="Z254" s="95">
        <v>170</v>
      </c>
      <c r="AA254" s="94">
        <f t="shared" si="80"/>
        <v>170</v>
      </c>
      <c r="AB254" s="99" t="s">
        <v>727</v>
      </c>
      <c r="AC254" s="86">
        <v>0</v>
      </c>
      <c r="AD254" s="86"/>
      <c r="AE254" s="63">
        <f t="shared" si="85"/>
        <v>3170</v>
      </c>
      <c r="AF254" s="63">
        <f t="shared" si="82"/>
        <v>16635.400000000001</v>
      </c>
      <c r="AG254" s="88" t="s">
        <v>38</v>
      </c>
      <c r="AH254" s="88" t="s">
        <v>38</v>
      </c>
      <c r="AI254" s="101" t="str">
        <f t="shared" si="84"/>
        <v>648-PR</v>
      </c>
      <c r="AJ254" s="109" t="s">
        <v>728</v>
      </c>
      <c r="AK254" s="68"/>
      <c r="AL254" s="68"/>
      <c r="AM254" s="47"/>
    </row>
    <row r="255" spans="1:39" s="48" customFormat="1" ht="42.75" customHeight="1" x14ac:dyDescent="0.2">
      <c r="A255" s="52" t="s">
        <v>711</v>
      </c>
      <c r="B255" s="394" t="s">
        <v>1004</v>
      </c>
      <c r="C255" s="395" t="s">
        <v>115</v>
      </c>
      <c r="D255" s="395" t="s">
        <v>149</v>
      </c>
      <c r="E255" s="396" t="s">
        <v>291</v>
      </c>
      <c r="F255" s="396" t="s">
        <v>56</v>
      </c>
      <c r="G255" s="69" t="s">
        <v>675</v>
      </c>
      <c r="H255" s="35">
        <v>42</v>
      </c>
      <c r="I255" s="53" t="s">
        <v>57</v>
      </c>
      <c r="J255" s="93">
        <v>585</v>
      </c>
      <c r="K255" s="94">
        <v>0</v>
      </c>
      <c r="L255" s="94">
        <v>18</v>
      </c>
      <c r="M255" s="94">
        <f t="shared" si="86"/>
        <v>18</v>
      </c>
      <c r="N255" s="63">
        <f t="shared" si="78"/>
        <v>10530</v>
      </c>
      <c r="O255" s="95">
        <v>28</v>
      </c>
      <c r="P255" s="95">
        <v>42</v>
      </c>
      <c r="Q255" s="131">
        <v>0.4</v>
      </c>
      <c r="R255" s="96">
        <f t="shared" si="75"/>
        <v>470.40000000000003</v>
      </c>
      <c r="S255" s="82"/>
      <c r="T255" s="95">
        <v>300</v>
      </c>
      <c r="U255" s="63">
        <f t="shared" si="87"/>
        <v>5400</v>
      </c>
      <c r="V255" s="36" t="s">
        <v>676</v>
      </c>
      <c r="W255" s="63">
        <f t="shared" si="76"/>
        <v>16400.400000000001</v>
      </c>
      <c r="X255" s="95">
        <f t="shared" si="79"/>
        <v>3600</v>
      </c>
      <c r="Y255" s="95">
        <v>1</v>
      </c>
      <c r="Z255" s="95">
        <v>250</v>
      </c>
      <c r="AA255" s="94">
        <f t="shared" si="80"/>
        <v>250</v>
      </c>
      <c r="AB255" s="99" t="s">
        <v>727</v>
      </c>
      <c r="AC255" s="86">
        <v>0</v>
      </c>
      <c r="AD255" s="86"/>
      <c r="AE255" s="63">
        <f t="shared" si="85"/>
        <v>3850</v>
      </c>
      <c r="AF255" s="63">
        <f t="shared" si="82"/>
        <v>20250.400000000001</v>
      </c>
      <c r="AG255" s="88" t="s">
        <v>38</v>
      </c>
      <c r="AH255" s="88" t="s">
        <v>38</v>
      </c>
      <c r="AI255" s="101" t="str">
        <f t="shared" si="84"/>
        <v>648-PR</v>
      </c>
      <c r="AJ255" s="109"/>
      <c r="AK255" s="68"/>
      <c r="AL255" s="68"/>
      <c r="AM255" s="47"/>
    </row>
    <row r="256" spans="1:39" s="48" customFormat="1" ht="34.5" customHeight="1" x14ac:dyDescent="0.2">
      <c r="A256" s="52" t="s">
        <v>711</v>
      </c>
      <c r="B256" s="53" t="s">
        <v>38</v>
      </c>
      <c r="C256" s="33" t="s">
        <v>115</v>
      </c>
      <c r="D256" s="33" t="s">
        <v>149</v>
      </c>
      <c r="E256" s="69" t="s">
        <v>683</v>
      </c>
      <c r="F256" s="69" t="s">
        <v>65</v>
      </c>
      <c r="G256" s="69" t="s">
        <v>132</v>
      </c>
      <c r="H256" s="35">
        <v>42</v>
      </c>
      <c r="I256" s="53" t="s">
        <v>57</v>
      </c>
      <c r="J256" s="93">
        <v>585</v>
      </c>
      <c r="K256" s="94">
        <v>0</v>
      </c>
      <c r="L256" s="94">
        <v>18</v>
      </c>
      <c r="M256" s="94">
        <f t="shared" si="86"/>
        <v>18</v>
      </c>
      <c r="N256" s="63">
        <f t="shared" si="78"/>
        <v>10530</v>
      </c>
      <c r="O256" s="95">
        <v>28</v>
      </c>
      <c r="P256" s="95">
        <v>51</v>
      </c>
      <c r="Q256" s="131">
        <v>0.4</v>
      </c>
      <c r="R256" s="96">
        <f t="shared" ref="R256:R313" si="89">SUM(P256*Q256*O256)</f>
        <v>571.20000000000005</v>
      </c>
      <c r="S256" s="222" t="s">
        <v>729</v>
      </c>
      <c r="T256" s="95">
        <v>150</v>
      </c>
      <c r="U256" s="63">
        <f t="shared" si="87"/>
        <v>2700</v>
      </c>
      <c r="V256" s="36" t="s">
        <v>730</v>
      </c>
      <c r="W256" s="63">
        <f t="shared" ref="W256:W323" si="90">N256+R256+U256</f>
        <v>13801.2</v>
      </c>
      <c r="X256" s="95">
        <f t="shared" si="79"/>
        <v>3600</v>
      </c>
      <c r="Y256" s="95">
        <v>1</v>
      </c>
      <c r="Z256" s="95">
        <v>215</v>
      </c>
      <c r="AA256" s="94">
        <f t="shared" si="80"/>
        <v>215</v>
      </c>
      <c r="AB256" s="35" t="s">
        <v>731</v>
      </c>
      <c r="AC256" s="86">
        <v>0</v>
      </c>
      <c r="AD256" s="86"/>
      <c r="AE256" s="63">
        <f t="shared" si="85"/>
        <v>3815</v>
      </c>
      <c r="AF256" s="63">
        <f t="shared" si="82"/>
        <v>17616.2</v>
      </c>
      <c r="AG256" s="88" t="s">
        <v>38</v>
      </c>
      <c r="AH256" s="88" t="s">
        <v>38</v>
      </c>
      <c r="AI256" s="66" t="str">
        <f t="shared" si="84"/>
        <v>648-PR</v>
      </c>
      <c r="AJ256" s="108"/>
      <c r="AK256" s="68"/>
      <c r="AL256" s="68"/>
      <c r="AM256" s="47" t="s">
        <v>732</v>
      </c>
    </row>
    <row r="257" spans="1:39" s="48" customFormat="1" ht="30.75" customHeight="1" x14ac:dyDescent="0.2">
      <c r="A257" s="52" t="s">
        <v>711</v>
      </c>
      <c r="B257" s="53"/>
      <c r="C257" s="33" t="s">
        <v>115</v>
      </c>
      <c r="D257" s="33" t="s">
        <v>149</v>
      </c>
      <c r="E257" s="69" t="s">
        <v>602</v>
      </c>
      <c r="F257" s="69" t="s">
        <v>65</v>
      </c>
      <c r="G257" s="69" t="s">
        <v>722</v>
      </c>
      <c r="H257" s="35">
        <v>42</v>
      </c>
      <c r="I257" s="53" t="s">
        <v>57</v>
      </c>
      <c r="J257" s="93">
        <v>585</v>
      </c>
      <c r="K257" s="94">
        <v>0</v>
      </c>
      <c r="L257" s="94">
        <v>17</v>
      </c>
      <c r="M257" s="94">
        <f t="shared" si="86"/>
        <v>17</v>
      </c>
      <c r="N257" s="63">
        <f t="shared" si="78"/>
        <v>9945</v>
      </c>
      <c r="O257" s="95">
        <v>28</v>
      </c>
      <c r="P257" s="95">
        <v>12</v>
      </c>
      <c r="Q257" s="131">
        <v>0.4</v>
      </c>
      <c r="R257" s="96">
        <f t="shared" si="89"/>
        <v>134.40000000000003</v>
      </c>
      <c r="S257" s="222" t="s">
        <v>733</v>
      </c>
      <c r="T257" s="95">
        <v>300</v>
      </c>
      <c r="U257" s="63">
        <f t="shared" si="87"/>
        <v>5100</v>
      </c>
      <c r="V257" s="36" t="s">
        <v>724</v>
      </c>
      <c r="W257" s="63">
        <f t="shared" si="90"/>
        <v>15179.4</v>
      </c>
      <c r="X257" s="95">
        <f t="shared" si="79"/>
        <v>3400</v>
      </c>
      <c r="Y257" s="95">
        <v>1</v>
      </c>
      <c r="Z257" s="95">
        <v>148</v>
      </c>
      <c r="AA257" s="94">
        <f t="shared" si="80"/>
        <v>148</v>
      </c>
      <c r="AB257" s="35" t="s">
        <v>734</v>
      </c>
      <c r="AC257" s="86">
        <v>0</v>
      </c>
      <c r="AD257" s="86"/>
      <c r="AE257" s="63">
        <f t="shared" si="85"/>
        <v>3548</v>
      </c>
      <c r="AF257" s="63">
        <f t="shared" si="82"/>
        <v>18727.400000000001</v>
      </c>
      <c r="AG257" s="88" t="s">
        <v>38</v>
      </c>
      <c r="AH257" s="88" t="s">
        <v>38</v>
      </c>
      <c r="AI257" s="66" t="str">
        <f t="shared" si="84"/>
        <v>648-PR</v>
      </c>
      <c r="AJ257" s="108"/>
      <c r="AK257" s="68"/>
      <c r="AL257" s="68"/>
      <c r="AM257" s="47"/>
    </row>
    <row r="258" spans="1:39" s="48" customFormat="1" ht="38" customHeight="1" x14ac:dyDescent="0.2">
      <c r="A258" s="52" t="s">
        <v>711</v>
      </c>
      <c r="B258" s="394" t="s">
        <v>1059</v>
      </c>
      <c r="C258" s="395" t="s">
        <v>115</v>
      </c>
      <c r="D258" s="395" t="s">
        <v>149</v>
      </c>
      <c r="E258" s="396" t="s">
        <v>266</v>
      </c>
      <c r="F258" s="396" t="s">
        <v>65</v>
      </c>
      <c r="G258" s="396" t="s">
        <v>132</v>
      </c>
      <c r="H258" s="35">
        <v>42</v>
      </c>
      <c r="I258" s="53" t="s">
        <v>57</v>
      </c>
      <c r="J258" s="93">
        <v>585</v>
      </c>
      <c r="K258" s="397">
        <v>15</v>
      </c>
      <c r="L258" s="397">
        <v>0</v>
      </c>
      <c r="M258" s="94">
        <f t="shared" si="86"/>
        <v>15</v>
      </c>
      <c r="N258" s="63">
        <f t="shared" si="78"/>
        <v>8775</v>
      </c>
      <c r="O258" s="95">
        <v>28</v>
      </c>
      <c r="P258" s="95">
        <v>36</v>
      </c>
      <c r="Q258" s="131">
        <v>0.4</v>
      </c>
      <c r="R258" s="96">
        <f t="shared" si="89"/>
        <v>403.2</v>
      </c>
      <c r="S258" s="222" t="s">
        <v>735</v>
      </c>
      <c r="T258" s="95">
        <v>150</v>
      </c>
      <c r="U258" s="63">
        <f t="shared" si="87"/>
        <v>2250</v>
      </c>
      <c r="V258" s="36" t="s">
        <v>679</v>
      </c>
      <c r="W258" s="63">
        <f t="shared" si="90"/>
        <v>11428.2</v>
      </c>
      <c r="X258" s="95">
        <f t="shared" si="79"/>
        <v>3000</v>
      </c>
      <c r="Y258" s="95">
        <v>1</v>
      </c>
      <c r="Z258" s="95">
        <v>215</v>
      </c>
      <c r="AA258" s="94">
        <f t="shared" si="80"/>
        <v>215</v>
      </c>
      <c r="AB258" s="35" t="s">
        <v>736</v>
      </c>
      <c r="AC258" s="86">
        <v>0</v>
      </c>
      <c r="AD258" s="86"/>
      <c r="AE258" s="63">
        <f t="shared" si="85"/>
        <v>3215</v>
      </c>
      <c r="AF258" s="63">
        <f t="shared" si="82"/>
        <v>14643.2</v>
      </c>
      <c r="AG258" s="88" t="s">
        <v>38</v>
      </c>
      <c r="AH258" s="88" t="s">
        <v>38</v>
      </c>
      <c r="AI258" s="66" t="str">
        <f t="shared" si="84"/>
        <v>648-PR</v>
      </c>
      <c r="AJ258" s="108"/>
      <c r="AK258" s="68"/>
      <c r="AL258" s="68"/>
      <c r="AM258" s="47" t="s">
        <v>737</v>
      </c>
    </row>
    <row r="259" spans="1:39" s="48" customFormat="1" ht="37.5" customHeight="1" x14ac:dyDescent="0.2">
      <c r="A259" s="52" t="s">
        <v>711</v>
      </c>
      <c r="B259" s="53"/>
      <c r="C259" s="33" t="s">
        <v>115</v>
      </c>
      <c r="D259" s="33" t="s">
        <v>149</v>
      </c>
      <c r="E259" s="69" t="s">
        <v>281</v>
      </c>
      <c r="F259" s="69" t="s">
        <v>721</v>
      </c>
      <c r="G259" s="69" t="s">
        <v>132</v>
      </c>
      <c r="H259" s="35">
        <v>42</v>
      </c>
      <c r="I259" s="53" t="s">
        <v>57</v>
      </c>
      <c r="J259" s="93">
        <v>585</v>
      </c>
      <c r="K259" s="94">
        <v>15</v>
      </c>
      <c r="L259" s="94">
        <v>0</v>
      </c>
      <c r="M259" s="94">
        <f t="shared" si="86"/>
        <v>15</v>
      </c>
      <c r="N259" s="63">
        <f t="shared" si="78"/>
        <v>8775</v>
      </c>
      <c r="O259" s="95">
        <v>28</v>
      </c>
      <c r="P259" s="95">
        <v>13</v>
      </c>
      <c r="Q259" s="131">
        <v>0.4</v>
      </c>
      <c r="R259" s="96">
        <f t="shared" si="89"/>
        <v>145.6</v>
      </c>
      <c r="S259" s="222" t="s">
        <v>738</v>
      </c>
      <c r="T259" s="95">
        <v>150</v>
      </c>
      <c r="U259" s="63">
        <f t="shared" si="87"/>
        <v>2250</v>
      </c>
      <c r="V259" s="36" t="s">
        <v>679</v>
      </c>
      <c r="W259" s="63">
        <f t="shared" si="90"/>
        <v>11170.6</v>
      </c>
      <c r="X259" s="95">
        <f t="shared" si="79"/>
        <v>3000</v>
      </c>
      <c r="Y259" s="95">
        <v>1</v>
      </c>
      <c r="Z259" s="95">
        <v>165</v>
      </c>
      <c r="AA259" s="94">
        <f t="shared" si="80"/>
        <v>165</v>
      </c>
      <c r="AB259" s="35" t="s">
        <v>739</v>
      </c>
      <c r="AC259" s="86">
        <v>0</v>
      </c>
      <c r="AD259" s="86"/>
      <c r="AE259" s="63">
        <f t="shared" si="85"/>
        <v>3165</v>
      </c>
      <c r="AF259" s="63">
        <f t="shared" si="82"/>
        <v>14335.6</v>
      </c>
      <c r="AG259" s="88" t="s">
        <v>38</v>
      </c>
      <c r="AH259" s="88" t="s">
        <v>38</v>
      </c>
      <c r="AI259" s="66" t="str">
        <f t="shared" si="84"/>
        <v>648-PR</v>
      </c>
      <c r="AJ259" s="108"/>
      <c r="AK259" s="68"/>
      <c r="AL259" s="68"/>
      <c r="AM259" s="47"/>
    </row>
    <row r="260" spans="1:39" s="48" customFormat="1" ht="73" x14ac:dyDescent="0.2">
      <c r="A260" s="52" t="s">
        <v>711</v>
      </c>
      <c r="B260" s="394" t="s">
        <v>1044</v>
      </c>
      <c r="C260" s="395" t="s">
        <v>115</v>
      </c>
      <c r="D260" s="395" t="s">
        <v>149</v>
      </c>
      <c r="E260" s="396" t="s">
        <v>266</v>
      </c>
      <c r="F260" s="396" t="s">
        <v>721</v>
      </c>
      <c r="G260" s="396" t="s">
        <v>712</v>
      </c>
      <c r="H260" s="35">
        <v>42</v>
      </c>
      <c r="I260" s="53" t="s">
        <v>57</v>
      </c>
      <c r="J260" s="93">
        <v>585</v>
      </c>
      <c r="K260" s="397">
        <v>17</v>
      </c>
      <c r="L260" s="397">
        <v>0</v>
      </c>
      <c r="M260" s="94">
        <f t="shared" si="86"/>
        <v>17</v>
      </c>
      <c r="N260" s="63">
        <f t="shared" si="78"/>
        <v>9945</v>
      </c>
      <c r="O260" s="95">
        <v>28</v>
      </c>
      <c r="P260" s="95">
        <v>36</v>
      </c>
      <c r="Q260" s="131">
        <v>0.4</v>
      </c>
      <c r="R260" s="96">
        <f t="shared" si="89"/>
        <v>403.2</v>
      </c>
      <c r="S260" s="222" t="s">
        <v>740</v>
      </c>
      <c r="T260" s="95">
        <v>150</v>
      </c>
      <c r="U260" s="63">
        <f t="shared" si="87"/>
        <v>2550</v>
      </c>
      <c r="V260" s="36" t="s">
        <v>741</v>
      </c>
      <c r="W260" s="63">
        <f t="shared" si="90"/>
        <v>12898.2</v>
      </c>
      <c r="X260" s="95">
        <f t="shared" si="79"/>
        <v>3400</v>
      </c>
      <c r="Y260" s="95">
        <v>1</v>
      </c>
      <c r="Z260" s="95">
        <v>215</v>
      </c>
      <c r="AA260" s="94">
        <f t="shared" si="80"/>
        <v>215</v>
      </c>
      <c r="AB260" s="35" t="s">
        <v>742</v>
      </c>
      <c r="AC260" s="86">
        <v>0</v>
      </c>
      <c r="AD260" s="86"/>
      <c r="AE260" s="63">
        <f t="shared" si="85"/>
        <v>3615</v>
      </c>
      <c r="AF260" s="63">
        <f t="shared" si="82"/>
        <v>16513.2</v>
      </c>
      <c r="AG260" s="88" t="s">
        <v>38</v>
      </c>
      <c r="AH260" s="88" t="s">
        <v>38</v>
      </c>
      <c r="AI260" s="66" t="str">
        <f t="shared" si="84"/>
        <v>648-PR</v>
      </c>
      <c r="AJ260" s="108"/>
      <c r="AK260" s="68"/>
      <c r="AL260" s="68"/>
      <c r="AM260" s="47"/>
    </row>
    <row r="261" spans="1:39" s="48" customFormat="1" ht="73" x14ac:dyDescent="0.2">
      <c r="A261" s="52" t="s">
        <v>711</v>
      </c>
      <c r="B261" s="394" t="s">
        <v>1045</v>
      </c>
      <c r="C261" s="395" t="s">
        <v>115</v>
      </c>
      <c r="D261" s="395" t="s">
        <v>149</v>
      </c>
      <c r="E261" s="396" t="s">
        <v>266</v>
      </c>
      <c r="F261" s="396" t="s">
        <v>721</v>
      </c>
      <c r="G261" s="396" t="s">
        <v>712</v>
      </c>
      <c r="H261" s="35">
        <v>42</v>
      </c>
      <c r="I261" s="53" t="s">
        <v>57</v>
      </c>
      <c r="J261" s="93">
        <v>585</v>
      </c>
      <c r="K261" s="397">
        <v>0</v>
      </c>
      <c r="L261" s="397">
        <v>22</v>
      </c>
      <c r="M261" s="94">
        <f t="shared" ref="M261" si="91">K261+L261</f>
        <v>22</v>
      </c>
      <c r="N261" s="63">
        <f t="shared" ref="N261" si="92">(J261*M261)</f>
        <v>12870</v>
      </c>
      <c r="O261" s="95">
        <v>28</v>
      </c>
      <c r="P261" s="95">
        <v>36</v>
      </c>
      <c r="Q261" s="131">
        <v>0.4</v>
      </c>
      <c r="R261" s="96">
        <f t="shared" ref="R261" si="93">SUM(P261*Q261*O261)</f>
        <v>403.2</v>
      </c>
      <c r="S261" s="222" t="s">
        <v>740</v>
      </c>
      <c r="T261" s="95">
        <v>150</v>
      </c>
      <c r="U261" s="63">
        <f t="shared" si="87"/>
        <v>3300</v>
      </c>
      <c r="V261" s="36" t="s">
        <v>741</v>
      </c>
      <c r="W261" s="63">
        <f t="shared" ref="W261" si="94">N261+R261+U261</f>
        <v>16573.2</v>
      </c>
      <c r="X261" s="95">
        <f t="shared" ref="X261" si="95">M261*200</f>
        <v>4400</v>
      </c>
      <c r="Y261" s="95">
        <v>1</v>
      </c>
      <c r="Z261" s="95">
        <v>215</v>
      </c>
      <c r="AA261" s="94">
        <f t="shared" ref="AA261" si="96">SUM(Z261*Y261)</f>
        <v>215</v>
      </c>
      <c r="AB261" s="35" t="s">
        <v>742</v>
      </c>
      <c r="AC261" s="86">
        <v>0</v>
      </c>
      <c r="AD261" s="86"/>
      <c r="AE261" s="63">
        <f t="shared" ref="AE261" si="97">X261+AA261+AC261</f>
        <v>4615</v>
      </c>
      <c r="AF261" s="63">
        <f t="shared" ref="AF261" si="98">AE261+W261</f>
        <v>21188.2</v>
      </c>
      <c r="AG261" s="88" t="s">
        <v>38</v>
      </c>
      <c r="AH261" s="88" t="s">
        <v>38</v>
      </c>
      <c r="AI261" s="66" t="str">
        <f t="shared" ref="AI261" si="99">A261</f>
        <v>648-PR</v>
      </c>
      <c r="AJ261" s="108"/>
      <c r="AK261" s="68"/>
      <c r="AL261" s="68"/>
      <c r="AM261" s="47"/>
    </row>
    <row r="262" spans="1:39" s="48" customFormat="1" ht="40.5" customHeight="1" x14ac:dyDescent="0.2">
      <c r="A262" s="52" t="s">
        <v>711</v>
      </c>
      <c r="B262" s="394" t="s">
        <v>1065</v>
      </c>
      <c r="C262" s="395" t="s">
        <v>115</v>
      </c>
      <c r="D262" s="395" t="s">
        <v>154</v>
      </c>
      <c r="E262" s="396" t="s">
        <v>297</v>
      </c>
      <c r="F262" s="396" t="s">
        <v>65</v>
      </c>
      <c r="G262" s="396" t="s">
        <v>722</v>
      </c>
      <c r="H262" s="35">
        <v>42</v>
      </c>
      <c r="I262" s="53" t="s">
        <v>57</v>
      </c>
      <c r="J262" s="93">
        <v>585</v>
      </c>
      <c r="K262" s="94">
        <v>0</v>
      </c>
      <c r="L262" s="397">
        <v>15</v>
      </c>
      <c r="M262" s="94">
        <f t="shared" si="86"/>
        <v>15</v>
      </c>
      <c r="N262" s="63">
        <f t="shared" ref="N262:N314" si="100">(J262*M262)</f>
        <v>8775</v>
      </c>
      <c r="O262" s="95">
        <v>28</v>
      </c>
      <c r="P262" s="95">
        <v>26</v>
      </c>
      <c r="Q262" s="131">
        <v>0.4</v>
      </c>
      <c r="R262" s="131">
        <f t="shared" si="89"/>
        <v>291.2</v>
      </c>
      <c r="S262" s="82" t="s">
        <v>743</v>
      </c>
      <c r="T262" s="95">
        <v>300</v>
      </c>
      <c r="U262" s="63">
        <f t="shared" si="87"/>
        <v>4500</v>
      </c>
      <c r="V262" s="36" t="s">
        <v>719</v>
      </c>
      <c r="W262" s="63">
        <f t="shared" si="90"/>
        <v>13566.2</v>
      </c>
      <c r="X262" s="95">
        <f t="shared" ref="X262:X327" si="101">M262*200</f>
        <v>3000</v>
      </c>
      <c r="Y262" s="95">
        <v>1</v>
      </c>
      <c r="Z262" s="95">
        <v>170</v>
      </c>
      <c r="AA262" s="94">
        <f t="shared" ref="AA262:AA314" si="102">SUM(Z262*Y262)</f>
        <v>170</v>
      </c>
      <c r="AB262" s="99" t="s">
        <v>744</v>
      </c>
      <c r="AC262" s="86">
        <v>0</v>
      </c>
      <c r="AD262" s="86"/>
      <c r="AE262" s="63">
        <f t="shared" si="85"/>
        <v>3170</v>
      </c>
      <c r="AF262" s="63">
        <f t="shared" si="82"/>
        <v>16736.2</v>
      </c>
      <c r="AG262" s="88" t="s">
        <v>38</v>
      </c>
      <c r="AH262" s="88" t="s">
        <v>38</v>
      </c>
      <c r="AI262" s="66" t="str">
        <f t="shared" si="84"/>
        <v>648-PR</v>
      </c>
      <c r="AJ262" s="108"/>
      <c r="AK262" s="68"/>
      <c r="AL262" s="68"/>
      <c r="AM262" s="47"/>
    </row>
    <row r="263" spans="1:39" s="48" customFormat="1" ht="35.5" customHeight="1" x14ac:dyDescent="0.2">
      <c r="A263" s="52" t="s">
        <v>711</v>
      </c>
      <c r="B263" s="53"/>
      <c r="C263" s="33" t="s">
        <v>115</v>
      </c>
      <c r="D263" s="33" t="s">
        <v>154</v>
      </c>
      <c r="E263" s="69" t="s">
        <v>297</v>
      </c>
      <c r="F263" s="69" t="s">
        <v>65</v>
      </c>
      <c r="G263" s="69" t="s">
        <v>745</v>
      </c>
      <c r="H263" s="35">
        <v>56</v>
      </c>
      <c r="I263" s="53" t="s">
        <v>57</v>
      </c>
      <c r="J263" s="93">
        <v>585</v>
      </c>
      <c r="K263" s="94">
        <v>18</v>
      </c>
      <c r="L263" s="94">
        <v>0</v>
      </c>
      <c r="M263" s="94">
        <f t="shared" si="86"/>
        <v>18</v>
      </c>
      <c r="N263" s="63">
        <f t="shared" si="100"/>
        <v>10530</v>
      </c>
      <c r="O263" s="95">
        <v>28</v>
      </c>
      <c r="P263" s="95">
        <v>26</v>
      </c>
      <c r="Q263" s="131">
        <v>0.4</v>
      </c>
      <c r="R263" s="131">
        <f t="shared" si="89"/>
        <v>291.2</v>
      </c>
      <c r="S263" s="82" t="s">
        <v>746</v>
      </c>
      <c r="T263" s="95">
        <v>300</v>
      </c>
      <c r="U263" s="63">
        <f t="shared" si="87"/>
        <v>5400</v>
      </c>
      <c r="V263" s="36" t="s">
        <v>747</v>
      </c>
      <c r="W263" s="63">
        <f t="shared" si="90"/>
        <v>16221.2</v>
      </c>
      <c r="X263" s="95">
        <f t="shared" si="101"/>
        <v>3600</v>
      </c>
      <c r="Y263" s="95">
        <v>1</v>
      </c>
      <c r="Z263" s="95">
        <v>170</v>
      </c>
      <c r="AA263" s="94">
        <f t="shared" si="102"/>
        <v>170</v>
      </c>
      <c r="AB263" s="99" t="s">
        <v>748</v>
      </c>
      <c r="AC263" s="86">
        <v>0</v>
      </c>
      <c r="AD263" s="86"/>
      <c r="AE263" s="63">
        <f t="shared" si="85"/>
        <v>3770</v>
      </c>
      <c r="AF263" s="63">
        <f t="shared" si="82"/>
        <v>19991.2</v>
      </c>
      <c r="AG263" s="88"/>
      <c r="AH263" s="88"/>
      <c r="AI263" s="66" t="str">
        <f t="shared" si="84"/>
        <v>648-PR</v>
      </c>
      <c r="AJ263" s="108"/>
      <c r="AK263" s="68"/>
      <c r="AL263" s="68"/>
      <c r="AM263" s="47"/>
    </row>
    <row r="264" spans="1:39" s="48" customFormat="1" ht="39" customHeight="1" x14ac:dyDescent="0.2">
      <c r="A264" s="52" t="s">
        <v>711</v>
      </c>
      <c r="B264" s="53"/>
      <c r="C264" s="33" t="s">
        <v>115</v>
      </c>
      <c r="D264" s="33" t="s">
        <v>154</v>
      </c>
      <c r="E264" s="69" t="s">
        <v>749</v>
      </c>
      <c r="F264" s="69" t="s">
        <v>65</v>
      </c>
      <c r="G264" s="69" t="s">
        <v>745</v>
      </c>
      <c r="H264" s="35">
        <v>56</v>
      </c>
      <c r="I264" s="53" t="s">
        <v>57</v>
      </c>
      <c r="J264" s="93">
        <v>585</v>
      </c>
      <c r="K264" s="94">
        <v>0</v>
      </c>
      <c r="L264" s="94">
        <v>15</v>
      </c>
      <c r="M264" s="94">
        <f t="shared" si="86"/>
        <v>15</v>
      </c>
      <c r="N264" s="63">
        <f t="shared" si="100"/>
        <v>8775</v>
      </c>
      <c r="O264" s="95">
        <v>36</v>
      </c>
      <c r="P264" s="95">
        <v>10</v>
      </c>
      <c r="Q264" s="131">
        <v>0.4</v>
      </c>
      <c r="R264" s="131">
        <f t="shared" si="89"/>
        <v>144</v>
      </c>
      <c r="S264" s="82" t="s">
        <v>750</v>
      </c>
      <c r="T264" s="95">
        <v>300</v>
      </c>
      <c r="U264" s="63">
        <f t="shared" si="87"/>
        <v>4500</v>
      </c>
      <c r="V264" s="36" t="s">
        <v>747</v>
      </c>
      <c r="W264" s="63">
        <f t="shared" si="90"/>
        <v>13419</v>
      </c>
      <c r="X264" s="95">
        <f t="shared" si="101"/>
        <v>3000</v>
      </c>
      <c r="Y264" s="95">
        <v>1</v>
      </c>
      <c r="Z264" s="95">
        <v>175</v>
      </c>
      <c r="AA264" s="94">
        <f t="shared" si="102"/>
        <v>175</v>
      </c>
      <c r="AB264" s="99" t="s">
        <v>751</v>
      </c>
      <c r="AC264" s="86">
        <v>0</v>
      </c>
      <c r="AD264" s="86"/>
      <c r="AE264" s="63">
        <f t="shared" si="85"/>
        <v>3175</v>
      </c>
      <c r="AF264" s="63">
        <f t="shared" si="82"/>
        <v>16594</v>
      </c>
      <c r="AG264" s="88"/>
      <c r="AH264" s="88"/>
      <c r="AI264" s="66" t="str">
        <f t="shared" si="84"/>
        <v>648-PR</v>
      </c>
      <c r="AJ264" s="108"/>
      <c r="AK264" s="68"/>
      <c r="AL264" s="68"/>
      <c r="AM264" s="47"/>
    </row>
    <row r="265" spans="1:39" s="48" customFormat="1" ht="39" customHeight="1" x14ac:dyDescent="0.2">
      <c r="A265" s="52" t="s">
        <v>711</v>
      </c>
      <c r="B265" s="394" t="s">
        <v>1062</v>
      </c>
      <c r="C265" s="33" t="s">
        <v>115</v>
      </c>
      <c r="D265" s="33" t="s">
        <v>154</v>
      </c>
      <c r="E265" s="69" t="s">
        <v>649</v>
      </c>
      <c r="F265" s="69" t="s">
        <v>116</v>
      </c>
      <c r="G265" s="396" t="s">
        <v>722</v>
      </c>
      <c r="H265" s="399">
        <v>42</v>
      </c>
      <c r="I265" s="394" t="s">
        <v>507</v>
      </c>
      <c r="J265" s="400">
        <v>585</v>
      </c>
      <c r="K265" s="397">
        <v>17</v>
      </c>
      <c r="L265" s="397">
        <v>0</v>
      </c>
      <c r="M265" s="397">
        <f t="shared" si="86"/>
        <v>17</v>
      </c>
      <c r="N265" s="97">
        <f t="shared" si="100"/>
        <v>9945</v>
      </c>
      <c r="O265" s="398">
        <v>18</v>
      </c>
      <c r="P265" s="398">
        <v>15</v>
      </c>
      <c r="Q265" s="401">
        <v>0.4</v>
      </c>
      <c r="R265" s="401">
        <f t="shared" si="89"/>
        <v>108</v>
      </c>
      <c r="S265" s="417"/>
      <c r="T265" s="398">
        <v>300</v>
      </c>
      <c r="U265" s="97">
        <f t="shared" si="87"/>
        <v>5100</v>
      </c>
      <c r="V265" s="403"/>
      <c r="W265" s="97">
        <f t="shared" si="90"/>
        <v>15153</v>
      </c>
      <c r="X265" s="398">
        <f t="shared" si="101"/>
        <v>3400</v>
      </c>
      <c r="Y265" s="398">
        <v>1</v>
      </c>
      <c r="Z265" s="398">
        <v>250</v>
      </c>
      <c r="AA265" s="397">
        <f t="shared" si="102"/>
        <v>250</v>
      </c>
      <c r="AB265" s="412"/>
      <c r="AC265" s="413"/>
      <c r="AD265" s="413"/>
      <c r="AE265" s="63">
        <f t="shared" ref="AE265" si="103">X265+AA265+AC265</f>
        <v>3650</v>
      </c>
      <c r="AF265" s="63">
        <f t="shared" ref="AF265" si="104">AE265+W265</f>
        <v>18803</v>
      </c>
      <c r="AG265" s="405"/>
      <c r="AH265" s="405"/>
      <c r="AI265" s="66" t="str">
        <f t="shared" si="84"/>
        <v>648-PR</v>
      </c>
      <c r="AJ265" s="108"/>
      <c r="AK265" s="68"/>
      <c r="AL265" s="68"/>
      <c r="AM265" s="47"/>
    </row>
    <row r="266" spans="1:39" s="48" customFormat="1" ht="43" customHeight="1" x14ac:dyDescent="0.2">
      <c r="A266" s="73" t="s">
        <v>711</v>
      </c>
      <c r="B266" s="121" t="s">
        <v>38</v>
      </c>
      <c r="C266" s="122" t="s">
        <v>115</v>
      </c>
      <c r="D266" s="122" t="s">
        <v>154</v>
      </c>
      <c r="E266" s="74" t="s">
        <v>752</v>
      </c>
      <c r="F266" s="74" t="s">
        <v>65</v>
      </c>
      <c r="G266" s="74" t="s">
        <v>132</v>
      </c>
      <c r="H266" s="124">
        <v>42</v>
      </c>
      <c r="I266" s="121" t="s">
        <v>57</v>
      </c>
      <c r="J266" s="77">
        <v>585</v>
      </c>
      <c r="K266" s="78">
        <v>0</v>
      </c>
      <c r="L266" s="78">
        <v>0</v>
      </c>
      <c r="M266" s="78">
        <f t="shared" si="86"/>
        <v>0</v>
      </c>
      <c r="N266" s="79">
        <f t="shared" si="100"/>
        <v>0</v>
      </c>
      <c r="O266" s="80">
        <v>0</v>
      </c>
      <c r="P266" s="80">
        <v>13</v>
      </c>
      <c r="Q266" s="127">
        <v>0.4</v>
      </c>
      <c r="R266" s="127">
        <f t="shared" si="89"/>
        <v>0</v>
      </c>
      <c r="S266" s="128" t="s">
        <v>753</v>
      </c>
      <c r="T266" s="80">
        <v>0</v>
      </c>
      <c r="U266" s="79">
        <f t="shared" si="87"/>
        <v>0</v>
      </c>
      <c r="V266" s="386" t="s">
        <v>679</v>
      </c>
      <c r="W266" s="79">
        <f t="shared" si="90"/>
        <v>0</v>
      </c>
      <c r="X266" s="80">
        <f t="shared" si="101"/>
        <v>0</v>
      </c>
      <c r="Y266" s="80">
        <v>0</v>
      </c>
      <c r="Z266" s="80">
        <v>205</v>
      </c>
      <c r="AA266" s="78">
        <f t="shared" si="102"/>
        <v>0</v>
      </c>
      <c r="AB266" s="124" t="s">
        <v>754</v>
      </c>
      <c r="AC266" s="85"/>
      <c r="AD266" s="85"/>
      <c r="AE266" s="79">
        <f t="shared" si="85"/>
        <v>0</v>
      </c>
      <c r="AF266" s="79">
        <f t="shared" si="82"/>
        <v>0</v>
      </c>
      <c r="AG266" s="88"/>
      <c r="AH266" s="88"/>
      <c r="AI266" s="101" t="str">
        <f t="shared" si="84"/>
        <v>648-PR</v>
      </c>
      <c r="AJ266" s="109" t="s">
        <v>755</v>
      </c>
      <c r="AK266" s="241"/>
      <c r="AL266" s="241"/>
      <c r="AM266" s="47"/>
    </row>
    <row r="267" spans="1:39" s="72" customFormat="1" ht="30" customHeight="1" x14ac:dyDescent="0.2">
      <c r="A267" s="52" t="s">
        <v>711</v>
      </c>
      <c r="B267" s="394" t="s">
        <v>1060</v>
      </c>
      <c r="C267" s="395" t="s">
        <v>115</v>
      </c>
      <c r="D267" s="395" t="s">
        <v>54</v>
      </c>
      <c r="E267" s="396" t="s">
        <v>396</v>
      </c>
      <c r="F267" s="396" t="s">
        <v>131</v>
      </c>
      <c r="G267" s="396" t="s">
        <v>132</v>
      </c>
      <c r="H267" s="35">
        <v>42</v>
      </c>
      <c r="I267" s="53" t="s">
        <v>251</v>
      </c>
      <c r="J267" s="93">
        <v>585</v>
      </c>
      <c r="K267" s="397">
        <v>0</v>
      </c>
      <c r="L267" s="397">
        <v>18</v>
      </c>
      <c r="M267" s="94">
        <f t="shared" si="86"/>
        <v>18</v>
      </c>
      <c r="N267" s="63">
        <f t="shared" si="100"/>
        <v>10530</v>
      </c>
      <c r="O267" s="95">
        <v>14</v>
      </c>
      <c r="P267" s="95">
        <v>42</v>
      </c>
      <c r="Q267" s="131">
        <v>0.4</v>
      </c>
      <c r="R267" s="131">
        <f t="shared" si="89"/>
        <v>235.20000000000002</v>
      </c>
      <c r="S267" s="82" t="s">
        <v>756</v>
      </c>
      <c r="T267" s="95">
        <v>150</v>
      </c>
      <c r="U267" s="63">
        <f t="shared" si="87"/>
        <v>2700</v>
      </c>
      <c r="V267" s="36" t="s">
        <v>679</v>
      </c>
      <c r="W267" s="63">
        <f t="shared" si="90"/>
        <v>13465.2</v>
      </c>
      <c r="X267" s="95">
        <f t="shared" si="101"/>
        <v>3600</v>
      </c>
      <c r="Y267" s="95">
        <v>1</v>
      </c>
      <c r="Z267" s="95">
        <v>363</v>
      </c>
      <c r="AA267" s="94">
        <f t="shared" si="102"/>
        <v>363</v>
      </c>
      <c r="AB267" s="99" t="s">
        <v>757</v>
      </c>
      <c r="AC267" s="86">
        <v>0</v>
      </c>
      <c r="AD267" s="86"/>
      <c r="AE267" s="63">
        <f t="shared" si="85"/>
        <v>3963</v>
      </c>
      <c r="AF267" s="63">
        <f t="shared" si="82"/>
        <v>17428.2</v>
      </c>
      <c r="AG267" s="88"/>
      <c r="AH267" s="88"/>
      <c r="AI267" s="66" t="str">
        <f t="shared" si="84"/>
        <v>648-PR</v>
      </c>
      <c r="AJ267" s="108"/>
      <c r="AK267" s="68"/>
      <c r="AL267" s="68"/>
      <c r="AM267" s="47"/>
    </row>
    <row r="268" spans="1:39" s="72" customFormat="1" ht="29.25" customHeight="1" x14ac:dyDescent="0.2">
      <c r="A268" s="52" t="s">
        <v>711</v>
      </c>
      <c r="B268" s="53"/>
      <c r="C268" s="33" t="s">
        <v>115</v>
      </c>
      <c r="D268" s="33" t="s">
        <v>54</v>
      </c>
      <c r="E268" s="69" t="s">
        <v>396</v>
      </c>
      <c r="F268" s="69" t="s">
        <v>758</v>
      </c>
      <c r="G268" s="69" t="s">
        <v>136</v>
      </c>
      <c r="H268" s="35">
        <v>42</v>
      </c>
      <c r="I268" s="53" t="s">
        <v>44</v>
      </c>
      <c r="J268" s="93">
        <v>1200</v>
      </c>
      <c r="K268" s="94">
        <v>18</v>
      </c>
      <c r="L268" s="94">
        <v>0</v>
      </c>
      <c r="M268" s="94">
        <f t="shared" si="86"/>
        <v>18</v>
      </c>
      <c r="N268" s="63">
        <f t="shared" si="100"/>
        <v>21600</v>
      </c>
      <c r="O268" s="95">
        <v>0</v>
      </c>
      <c r="P268" s="95">
        <v>42</v>
      </c>
      <c r="Q268" s="131">
        <v>0.4</v>
      </c>
      <c r="R268" s="131">
        <f t="shared" si="89"/>
        <v>0</v>
      </c>
      <c r="S268" s="82" t="s">
        <v>45</v>
      </c>
      <c r="T268" s="95">
        <v>0</v>
      </c>
      <c r="U268" s="63">
        <f t="shared" si="87"/>
        <v>0</v>
      </c>
      <c r="V268" s="36" t="s">
        <v>45</v>
      </c>
      <c r="W268" s="63">
        <f t="shared" si="90"/>
        <v>21600</v>
      </c>
      <c r="X268" s="95">
        <f t="shared" si="101"/>
        <v>3600</v>
      </c>
      <c r="Y268" s="95">
        <v>14</v>
      </c>
      <c r="Z268" s="95">
        <v>363</v>
      </c>
      <c r="AA268" s="94">
        <f t="shared" si="102"/>
        <v>5082</v>
      </c>
      <c r="AB268" s="99" t="s">
        <v>759</v>
      </c>
      <c r="AC268" s="86">
        <v>0</v>
      </c>
      <c r="AD268" s="86"/>
      <c r="AE268" s="63">
        <f t="shared" si="85"/>
        <v>8682</v>
      </c>
      <c r="AF268" s="63">
        <f t="shared" si="82"/>
        <v>30282</v>
      </c>
      <c r="AG268" s="88"/>
      <c r="AH268" s="88"/>
      <c r="AI268" s="66" t="str">
        <f t="shared" si="84"/>
        <v>648-PR</v>
      </c>
      <c r="AJ268" s="108"/>
      <c r="AK268" s="68"/>
      <c r="AL268" s="68"/>
      <c r="AM268" s="47"/>
    </row>
    <row r="269" spans="1:39" s="72" customFormat="1" ht="36" customHeight="1" x14ac:dyDescent="0.2">
      <c r="A269" s="52" t="s">
        <v>711</v>
      </c>
      <c r="B269" s="53"/>
      <c r="C269" s="33" t="s">
        <v>115</v>
      </c>
      <c r="D269" s="33" t="s">
        <v>54</v>
      </c>
      <c r="E269" s="69" t="s">
        <v>477</v>
      </c>
      <c r="F269" s="69" t="s">
        <v>760</v>
      </c>
      <c r="G269" s="69" t="s">
        <v>761</v>
      </c>
      <c r="H269" s="35">
        <v>56</v>
      </c>
      <c r="I269" s="53" t="s">
        <v>57</v>
      </c>
      <c r="J269" s="93">
        <v>585</v>
      </c>
      <c r="K269" s="94">
        <v>0</v>
      </c>
      <c r="L269" s="94">
        <v>20</v>
      </c>
      <c r="M269" s="94">
        <f t="shared" si="86"/>
        <v>20</v>
      </c>
      <c r="N269" s="63">
        <f t="shared" si="100"/>
        <v>11700</v>
      </c>
      <c r="O269" s="95">
        <v>36</v>
      </c>
      <c r="P269" s="95">
        <v>28</v>
      </c>
      <c r="Q269" s="131">
        <v>0.4</v>
      </c>
      <c r="R269" s="131">
        <f t="shared" si="89"/>
        <v>403.20000000000005</v>
      </c>
      <c r="S269" s="82" t="s">
        <v>762</v>
      </c>
      <c r="T269" s="95">
        <v>100</v>
      </c>
      <c r="U269" s="63">
        <f t="shared" si="87"/>
        <v>2000</v>
      </c>
      <c r="V269" s="36" t="s">
        <v>763</v>
      </c>
      <c r="W269" s="63">
        <f t="shared" si="90"/>
        <v>14103.2</v>
      </c>
      <c r="X269" s="95">
        <f t="shared" si="101"/>
        <v>4000</v>
      </c>
      <c r="Y269" s="95">
        <v>1</v>
      </c>
      <c r="Z269" s="95">
        <v>310</v>
      </c>
      <c r="AA269" s="94">
        <f t="shared" si="102"/>
        <v>310</v>
      </c>
      <c r="AB269" s="99" t="s">
        <v>764</v>
      </c>
      <c r="AC269" s="86">
        <v>0</v>
      </c>
      <c r="AD269" s="86"/>
      <c r="AE269" s="63">
        <f t="shared" si="85"/>
        <v>4310</v>
      </c>
      <c r="AF269" s="63">
        <f t="shared" ref="AF269:AF323" si="105">AE269+W269</f>
        <v>18413.2</v>
      </c>
      <c r="AG269" s="88"/>
      <c r="AH269" s="88"/>
      <c r="AI269" s="66" t="str">
        <f t="shared" si="84"/>
        <v>648-PR</v>
      </c>
      <c r="AJ269" s="109" t="s">
        <v>765</v>
      </c>
      <c r="AK269" s="68"/>
      <c r="AL269" s="68"/>
      <c r="AM269" s="47"/>
    </row>
    <row r="270" spans="1:39" s="48" customFormat="1" ht="42" customHeight="1" x14ac:dyDescent="0.2">
      <c r="A270" s="52" t="s">
        <v>711</v>
      </c>
      <c r="B270" s="53"/>
      <c r="C270" s="33" t="s">
        <v>115</v>
      </c>
      <c r="D270" s="33" t="s">
        <v>63</v>
      </c>
      <c r="E270" s="69" t="s">
        <v>557</v>
      </c>
      <c r="F270" s="69" t="s">
        <v>148</v>
      </c>
      <c r="G270" s="69" t="s">
        <v>132</v>
      </c>
      <c r="H270" s="35">
        <v>42</v>
      </c>
      <c r="I270" s="53" t="s">
        <v>251</v>
      </c>
      <c r="J270" s="93">
        <v>585</v>
      </c>
      <c r="K270" s="94">
        <v>17</v>
      </c>
      <c r="L270" s="94">
        <v>0</v>
      </c>
      <c r="M270" s="94">
        <f t="shared" si="86"/>
        <v>17</v>
      </c>
      <c r="N270" s="63">
        <f t="shared" si="100"/>
        <v>9945</v>
      </c>
      <c r="O270" s="95">
        <v>14</v>
      </c>
      <c r="P270" s="95">
        <v>30</v>
      </c>
      <c r="Q270" s="131">
        <v>0.4</v>
      </c>
      <c r="R270" s="131">
        <f t="shared" si="89"/>
        <v>168</v>
      </c>
      <c r="S270" s="222" t="s">
        <v>766</v>
      </c>
      <c r="T270" s="95">
        <v>150</v>
      </c>
      <c r="U270" s="63">
        <f t="shared" si="87"/>
        <v>2550</v>
      </c>
      <c r="V270" s="36" t="s">
        <v>679</v>
      </c>
      <c r="W270" s="63">
        <f t="shared" si="90"/>
        <v>12663</v>
      </c>
      <c r="X270" s="95">
        <f t="shared" si="101"/>
        <v>3400</v>
      </c>
      <c r="Y270" s="95">
        <v>1</v>
      </c>
      <c r="Z270" s="95">
        <v>310</v>
      </c>
      <c r="AA270" s="94">
        <f t="shared" si="102"/>
        <v>310</v>
      </c>
      <c r="AB270" s="99" t="s">
        <v>767</v>
      </c>
      <c r="AC270" s="86">
        <v>0</v>
      </c>
      <c r="AD270" s="86"/>
      <c r="AE270" s="63">
        <f t="shared" si="85"/>
        <v>3710</v>
      </c>
      <c r="AF270" s="63">
        <f t="shared" si="105"/>
        <v>16373</v>
      </c>
      <c r="AG270" s="88"/>
      <c r="AH270" s="88"/>
      <c r="AI270" s="66" t="str">
        <f t="shared" si="84"/>
        <v>648-PR</v>
      </c>
      <c r="AJ270" s="108"/>
      <c r="AK270" s="68"/>
      <c r="AL270" s="68"/>
      <c r="AM270" s="47"/>
    </row>
    <row r="271" spans="1:39" s="48" customFormat="1" ht="33.75" customHeight="1" x14ac:dyDescent="0.2">
      <c r="A271" s="52" t="s">
        <v>711</v>
      </c>
      <c r="B271" s="53"/>
      <c r="C271" s="33" t="s">
        <v>115</v>
      </c>
      <c r="D271" s="33" t="s">
        <v>63</v>
      </c>
      <c r="E271" s="69" t="s">
        <v>64</v>
      </c>
      <c r="F271" s="69" t="s">
        <v>65</v>
      </c>
      <c r="G271" s="69" t="s">
        <v>132</v>
      </c>
      <c r="H271" s="35">
        <v>42</v>
      </c>
      <c r="I271" s="53" t="s">
        <v>57</v>
      </c>
      <c r="J271" s="93">
        <v>585</v>
      </c>
      <c r="K271" s="94">
        <v>15</v>
      </c>
      <c r="L271" s="94">
        <v>0</v>
      </c>
      <c r="M271" s="94">
        <f t="shared" si="86"/>
        <v>15</v>
      </c>
      <c r="N271" s="63">
        <f t="shared" si="100"/>
        <v>8775</v>
      </c>
      <c r="O271" s="95">
        <v>14</v>
      </c>
      <c r="P271" s="95">
        <v>134</v>
      </c>
      <c r="Q271" s="131">
        <v>0.4</v>
      </c>
      <c r="R271" s="131">
        <f t="shared" si="89"/>
        <v>750.4</v>
      </c>
      <c r="S271" s="82" t="s">
        <v>768</v>
      </c>
      <c r="T271" s="95">
        <v>150</v>
      </c>
      <c r="U271" s="63">
        <f t="shared" si="87"/>
        <v>2250</v>
      </c>
      <c r="V271" s="36" t="s">
        <v>679</v>
      </c>
      <c r="W271" s="63">
        <f t="shared" si="90"/>
        <v>11775.4</v>
      </c>
      <c r="X271" s="95">
        <f t="shared" si="101"/>
        <v>3000</v>
      </c>
      <c r="Y271" s="95">
        <v>1</v>
      </c>
      <c r="Z271" s="95">
        <v>700</v>
      </c>
      <c r="AA271" s="94">
        <f t="shared" si="102"/>
        <v>700</v>
      </c>
      <c r="AB271" s="99" t="s">
        <v>769</v>
      </c>
      <c r="AC271" s="86">
        <v>0</v>
      </c>
      <c r="AD271" s="86"/>
      <c r="AE271" s="63">
        <f t="shared" si="85"/>
        <v>3700</v>
      </c>
      <c r="AF271" s="63">
        <f t="shared" si="105"/>
        <v>15475.4</v>
      </c>
      <c r="AG271" s="88"/>
      <c r="AH271" s="88"/>
      <c r="AI271" s="66" t="str">
        <f t="shared" si="84"/>
        <v>648-PR</v>
      </c>
      <c r="AJ271" s="108"/>
      <c r="AK271" s="68"/>
      <c r="AL271" s="68"/>
      <c r="AM271" s="47"/>
    </row>
    <row r="272" spans="1:39" s="48" customFormat="1" ht="37" customHeight="1" x14ac:dyDescent="0.2">
      <c r="A272" s="52" t="s">
        <v>711</v>
      </c>
      <c r="B272" s="53"/>
      <c r="C272" s="33" t="s">
        <v>115</v>
      </c>
      <c r="D272" s="33" t="s">
        <v>63</v>
      </c>
      <c r="E272" s="69" t="s">
        <v>64</v>
      </c>
      <c r="F272" s="69" t="s">
        <v>770</v>
      </c>
      <c r="G272" s="69" t="s">
        <v>712</v>
      </c>
      <c r="H272" s="35">
        <v>42</v>
      </c>
      <c r="I272" s="53" t="s">
        <v>57</v>
      </c>
      <c r="J272" s="93">
        <v>585</v>
      </c>
      <c r="K272" s="94">
        <v>0</v>
      </c>
      <c r="L272" s="94">
        <v>20</v>
      </c>
      <c r="M272" s="94">
        <f t="shared" si="86"/>
        <v>20</v>
      </c>
      <c r="N272" s="63">
        <f t="shared" si="100"/>
        <v>11700</v>
      </c>
      <c r="O272" s="95">
        <v>14</v>
      </c>
      <c r="P272" s="95">
        <v>134</v>
      </c>
      <c r="Q272" s="131">
        <v>0.4</v>
      </c>
      <c r="R272" s="131">
        <f t="shared" si="89"/>
        <v>750.4</v>
      </c>
      <c r="S272" s="82" t="s">
        <v>771</v>
      </c>
      <c r="T272" s="95">
        <v>150</v>
      </c>
      <c r="U272" s="63">
        <f t="shared" si="87"/>
        <v>3000</v>
      </c>
      <c r="V272" s="36" t="s">
        <v>741</v>
      </c>
      <c r="W272" s="63">
        <f t="shared" si="90"/>
        <v>15450.4</v>
      </c>
      <c r="X272" s="95">
        <f t="shared" si="101"/>
        <v>4000</v>
      </c>
      <c r="Y272" s="95">
        <v>1</v>
      </c>
      <c r="Z272" s="95">
        <v>700</v>
      </c>
      <c r="AA272" s="94">
        <f t="shared" si="102"/>
        <v>700</v>
      </c>
      <c r="AB272" s="99" t="s">
        <v>772</v>
      </c>
      <c r="AC272" s="86">
        <v>0</v>
      </c>
      <c r="AD272" s="86"/>
      <c r="AE272" s="63">
        <f t="shared" si="85"/>
        <v>4700</v>
      </c>
      <c r="AF272" s="63">
        <f t="shared" si="105"/>
        <v>20150.400000000001</v>
      </c>
      <c r="AG272" s="88"/>
      <c r="AH272" s="88"/>
      <c r="AI272" s="66" t="str">
        <f t="shared" si="84"/>
        <v>648-PR</v>
      </c>
      <c r="AJ272" s="108"/>
      <c r="AK272" s="68"/>
      <c r="AL272" s="68"/>
      <c r="AM272" s="47"/>
    </row>
    <row r="273" spans="1:39" s="48" customFormat="1" ht="43" customHeight="1" x14ac:dyDescent="0.2">
      <c r="A273" s="52" t="s">
        <v>711</v>
      </c>
      <c r="B273" s="53"/>
      <c r="C273" s="33" t="s">
        <v>115</v>
      </c>
      <c r="D273" s="33" t="s">
        <v>63</v>
      </c>
      <c r="E273" s="69" t="s">
        <v>242</v>
      </c>
      <c r="F273" s="69" t="s">
        <v>674</v>
      </c>
      <c r="G273" s="69" t="s">
        <v>675</v>
      </c>
      <c r="H273" s="35">
        <v>42</v>
      </c>
      <c r="I273" s="53" t="s">
        <v>251</v>
      </c>
      <c r="J273" s="93">
        <v>585</v>
      </c>
      <c r="K273" s="94">
        <v>17</v>
      </c>
      <c r="L273" s="94">
        <v>0</v>
      </c>
      <c r="M273" s="94">
        <f t="shared" si="86"/>
        <v>17</v>
      </c>
      <c r="N273" s="63">
        <f t="shared" si="100"/>
        <v>9945</v>
      </c>
      <c r="O273" s="95">
        <v>14</v>
      </c>
      <c r="P273" s="95">
        <v>46</v>
      </c>
      <c r="Q273" s="131">
        <v>0.4</v>
      </c>
      <c r="R273" s="131">
        <f t="shared" si="89"/>
        <v>257.60000000000002</v>
      </c>
      <c r="S273" s="82" t="s">
        <v>773</v>
      </c>
      <c r="T273" s="95">
        <v>300</v>
      </c>
      <c r="U273" s="63">
        <f t="shared" si="87"/>
        <v>5100</v>
      </c>
      <c r="V273" s="36" t="s">
        <v>676</v>
      </c>
      <c r="W273" s="63">
        <f t="shared" si="90"/>
        <v>15302.6</v>
      </c>
      <c r="X273" s="95">
        <f t="shared" si="101"/>
        <v>3400</v>
      </c>
      <c r="Y273" s="95">
        <v>1</v>
      </c>
      <c r="Z273" s="95">
        <v>385</v>
      </c>
      <c r="AA273" s="94">
        <f t="shared" si="102"/>
        <v>385</v>
      </c>
      <c r="AB273" s="99" t="s">
        <v>774</v>
      </c>
      <c r="AC273" s="86">
        <v>0</v>
      </c>
      <c r="AD273" s="86"/>
      <c r="AE273" s="63">
        <f t="shared" si="85"/>
        <v>3785</v>
      </c>
      <c r="AF273" s="63">
        <f t="shared" si="105"/>
        <v>19087.599999999999</v>
      </c>
      <c r="AG273" s="88"/>
      <c r="AH273" s="88"/>
      <c r="AI273" s="66" t="str">
        <f t="shared" si="84"/>
        <v>648-PR</v>
      </c>
      <c r="AJ273" s="109" t="s">
        <v>775</v>
      </c>
      <c r="AK273" s="68"/>
      <c r="AL273" s="68"/>
      <c r="AM273" s="47"/>
    </row>
    <row r="274" spans="1:39" s="48" customFormat="1" ht="32.25" customHeight="1" x14ac:dyDescent="0.2">
      <c r="A274" s="52" t="s">
        <v>711</v>
      </c>
      <c r="B274" s="53"/>
      <c r="C274" s="33" t="s">
        <v>115</v>
      </c>
      <c r="D274" s="33" t="s">
        <v>63</v>
      </c>
      <c r="E274" s="69" t="s">
        <v>242</v>
      </c>
      <c r="F274" s="69" t="s">
        <v>758</v>
      </c>
      <c r="G274" s="69" t="s">
        <v>776</v>
      </c>
      <c r="H274" s="35">
        <v>42</v>
      </c>
      <c r="I274" s="53" t="s">
        <v>251</v>
      </c>
      <c r="J274" s="93">
        <v>585</v>
      </c>
      <c r="K274" s="94">
        <v>18</v>
      </c>
      <c r="L274" s="94">
        <v>0</v>
      </c>
      <c r="M274" s="94">
        <f t="shared" si="86"/>
        <v>18</v>
      </c>
      <c r="N274" s="63">
        <f t="shared" si="100"/>
        <v>10530</v>
      </c>
      <c r="O274" s="95">
        <v>14</v>
      </c>
      <c r="P274" s="95">
        <v>46</v>
      </c>
      <c r="Q274" s="131">
        <v>0.4</v>
      </c>
      <c r="R274" s="131">
        <f t="shared" si="89"/>
        <v>257.60000000000002</v>
      </c>
      <c r="S274" s="82" t="s">
        <v>777</v>
      </c>
      <c r="T274" s="95">
        <v>150</v>
      </c>
      <c r="U274" s="63">
        <f t="shared" si="87"/>
        <v>2700</v>
      </c>
      <c r="V274" s="36" t="s">
        <v>778</v>
      </c>
      <c r="W274" s="63">
        <f t="shared" si="90"/>
        <v>13487.6</v>
      </c>
      <c r="X274" s="95">
        <f t="shared" si="101"/>
        <v>3600</v>
      </c>
      <c r="Y274" s="95">
        <v>1</v>
      </c>
      <c r="Z274" s="95">
        <v>385</v>
      </c>
      <c r="AA274" s="94">
        <f t="shared" si="102"/>
        <v>385</v>
      </c>
      <c r="AB274" s="99" t="s">
        <v>779</v>
      </c>
      <c r="AC274" s="86">
        <v>0</v>
      </c>
      <c r="AD274" s="86"/>
      <c r="AE274" s="63">
        <f t="shared" si="85"/>
        <v>3985</v>
      </c>
      <c r="AF274" s="63">
        <f t="shared" si="105"/>
        <v>17472.599999999999</v>
      </c>
      <c r="AG274" s="88"/>
      <c r="AH274" s="88"/>
      <c r="AI274" s="66" t="str">
        <f t="shared" si="84"/>
        <v>648-PR</v>
      </c>
      <c r="AJ274" s="108"/>
      <c r="AK274" s="68"/>
      <c r="AL274" s="68"/>
      <c r="AM274" s="47"/>
    </row>
    <row r="275" spans="1:39" s="48" customFormat="1" ht="38.25" customHeight="1" x14ac:dyDescent="0.2">
      <c r="A275" s="52" t="s">
        <v>711</v>
      </c>
      <c r="B275" s="394" t="s">
        <v>1058</v>
      </c>
      <c r="C275" s="395" t="s">
        <v>115</v>
      </c>
      <c r="D275" s="395" t="s">
        <v>63</v>
      </c>
      <c r="E275" s="409" t="s">
        <v>780</v>
      </c>
      <c r="F275" s="396" t="s">
        <v>56</v>
      </c>
      <c r="G275" s="396" t="s">
        <v>134</v>
      </c>
      <c r="H275" s="35">
        <v>42</v>
      </c>
      <c r="I275" s="53" t="s">
        <v>57</v>
      </c>
      <c r="J275" s="93">
        <v>585</v>
      </c>
      <c r="K275" s="94">
        <v>0</v>
      </c>
      <c r="L275" s="94">
        <v>22</v>
      </c>
      <c r="M275" s="94">
        <f t="shared" si="86"/>
        <v>22</v>
      </c>
      <c r="N275" s="63">
        <f t="shared" si="100"/>
        <v>12870</v>
      </c>
      <c r="O275" s="95">
        <v>28</v>
      </c>
      <c r="P275" s="95">
        <v>120</v>
      </c>
      <c r="Q275" s="131">
        <v>0.4</v>
      </c>
      <c r="R275" s="131">
        <f t="shared" si="89"/>
        <v>1344</v>
      </c>
      <c r="S275" s="222" t="s">
        <v>781</v>
      </c>
      <c r="T275" s="95">
        <v>150</v>
      </c>
      <c r="U275" s="63">
        <f t="shared" si="87"/>
        <v>3300</v>
      </c>
      <c r="V275" s="36" t="s">
        <v>676</v>
      </c>
      <c r="W275" s="63">
        <f t="shared" si="90"/>
        <v>17514</v>
      </c>
      <c r="X275" s="95">
        <f t="shared" si="101"/>
        <v>4400</v>
      </c>
      <c r="Y275" s="95">
        <v>1</v>
      </c>
      <c r="Z275" s="95">
        <v>750</v>
      </c>
      <c r="AA275" s="94">
        <f t="shared" si="102"/>
        <v>750</v>
      </c>
      <c r="AB275" s="35" t="s">
        <v>782</v>
      </c>
      <c r="AC275" s="86">
        <v>0</v>
      </c>
      <c r="AD275" s="86"/>
      <c r="AE275" s="63">
        <f t="shared" si="85"/>
        <v>5150</v>
      </c>
      <c r="AF275" s="63">
        <f t="shared" si="105"/>
        <v>22664</v>
      </c>
      <c r="AG275" s="88"/>
      <c r="AH275" s="88"/>
      <c r="AI275" s="66" t="str">
        <f t="shared" si="84"/>
        <v>648-PR</v>
      </c>
      <c r="AJ275" s="108"/>
      <c r="AK275" s="68"/>
      <c r="AL275" s="68"/>
      <c r="AM275" s="47"/>
    </row>
    <row r="276" spans="1:39" s="48" customFormat="1" ht="40.5" customHeight="1" x14ac:dyDescent="0.2">
      <c r="A276" s="52" t="s">
        <v>783</v>
      </c>
      <c r="B276" s="53"/>
      <c r="C276" s="33" t="s">
        <v>115</v>
      </c>
      <c r="D276" s="33" t="s">
        <v>154</v>
      </c>
      <c r="E276" s="69" t="s">
        <v>752</v>
      </c>
      <c r="F276" s="69" t="s">
        <v>56</v>
      </c>
      <c r="G276" s="69" t="s">
        <v>134</v>
      </c>
      <c r="H276" s="35">
        <v>42</v>
      </c>
      <c r="I276" s="53" t="s">
        <v>57</v>
      </c>
      <c r="J276" s="93">
        <v>585</v>
      </c>
      <c r="K276" s="94">
        <v>16</v>
      </c>
      <c r="L276" s="94">
        <v>0</v>
      </c>
      <c r="M276" s="94">
        <f t="shared" si="86"/>
        <v>16</v>
      </c>
      <c r="N276" s="63">
        <f t="shared" si="100"/>
        <v>9360</v>
      </c>
      <c r="O276" s="95">
        <v>28</v>
      </c>
      <c r="P276" s="95">
        <v>13</v>
      </c>
      <c r="Q276" s="131">
        <v>0.4</v>
      </c>
      <c r="R276" s="131">
        <f t="shared" si="89"/>
        <v>145.6</v>
      </c>
      <c r="S276" s="82" t="s">
        <v>784</v>
      </c>
      <c r="T276" s="95">
        <v>150</v>
      </c>
      <c r="U276" s="63">
        <f t="shared" si="87"/>
        <v>2400</v>
      </c>
      <c r="V276" s="36" t="s">
        <v>719</v>
      </c>
      <c r="W276" s="63">
        <f t="shared" si="90"/>
        <v>11905.6</v>
      </c>
      <c r="X276" s="95">
        <f t="shared" si="101"/>
        <v>3200</v>
      </c>
      <c r="Y276" s="95">
        <v>0</v>
      </c>
      <c r="Z276" s="95">
        <v>0</v>
      </c>
      <c r="AA276" s="94">
        <f t="shared" si="102"/>
        <v>0</v>
      </c>
      <c r="AB276" s="99" t="s">
        <v>577</v>
      </c>
      <c r="AC276" s="86">
        <v>0</v>
      </c>
      <c r="AD276" s="86"/>
      <c r="AE276" s="63">
        <f t="shared" si="85"/>
        <v>3200</v>
      </c>
      <c r="AF276" s="63">
        <f t="shared" si="105"/>
        <v>15105.6</v>
      </c>
      <c r="AG276" s="88">
        <f>SUM(M276:M277)</f>
        <v>36</v>
      </c>
      <c r="AH276" s="88">
        <f>SUM(AF276:AF277)</f>
        <v>34164</v>
      </c>
      <c r="AI276" s="66" t="str">
        <f t="shared" si="84"/>
        <v>648-SH</v>
      </c>
      <c r="AJ276" s="108"/>
      <c r="AK276" s="46">
        <v>34164</v>
      </c>
      <c r="AL276" s="46">
        <v>34164</v>
      </c>
      <c r="AM276" s="47"/>
    </row>
    <row r="277" spans="1:39" s="48" customFormat="1" ht="39.75" customHeight="1" x14ac:dyDescent="0.2">
      <c r="A277" s="52" t="s">
        <v>783</v>
      </c>
      <c r="B277" s="53"/>
      <c r="C277" s="33" t="s">
        <v>115</v>
      </c>
      <c r="D277" s="33" t="s">
        <v>154</v>
      </c>
      <c r="E277" s="69" t="s">
        <v>785</v>
      </c>
      <c r="F277" s="69" t="s">
        <v>56</v>
      </c>
      <c r="G277" s="69" t="s">
        <v>134</v>
      </c>
      <c r="H277" s="35">
        <v>42</v>
      </c>
      <c r="I277" s="53" t="s">
        <v>57</v>
      </c>
      <c r="J277" s="93">
        <v>585</v>
      </c>
      <c r="K277" s="94">
        <v>20</v>
      </c>
      <c r="L277" s="94">
        <v>0</v>
      </c>
      <c r="M277" s="94">
        <f t="shared" si="86"/>
        <v>20</v>
      </c>
      <c r="N277" s="63">
        <f t="shared" si="100"/>
        <v>11700</v>
      </c>
      <c r="O277" s="95">
        <v>28</v>
      </c>
      <c r="P277" s="95">
        <v>32</v>
      </c>
      <c r="Q277" s="131">
        <v>0.4</v>
      </c>
      <c r="R277" s="131">
        <f t="shared" si="89"/>
        <v>358.40000000000003</v>
      </c>
      <c r="S277" s="82" t="s">
        <v>786</v>
      </c>
      <c r="T277" s="95">
        <v>150</v>
      </c>
      <c r="U277" s="63">
        <f t="shared" si="87"/>
        <v>3000</v>
      </c>
      <c r="V277" s="36" t="s">
        <v>719</v>
      </c>
      <c r="W277" s="63">
        <f t="shared" si="90"/>
        <v>15058.4</v>
      </c>
      <c r="X277" s="95">
        <f t="shared" si="101"/>
        <v>4000</v>
      </c>
      <c r="Y277" s="95">
        <v>0</v>
      </c>
      <c r="Z277" s="95">
        <v>0</v>
      </c>
      <c r="AA277" s="94">
        <f t="shared" si="102"/>
        <v>0</v>
      </c>
      <c r="AB277" s="99" t="s">
        <v>577</v>
      </c>
      <c r="AC277" s="86">
        <v>0</v>
      </c>
      <c r="AD277" s="86"/>
      <c r="AE277" s="63">
        <f t="shared" si="85"/>
        <v>4000</v>
      </c>
      <c r="AF277" s="63">
        <f t="shared" si="105"/>
        <v>19058.400000000001</v>
      </c>
      <c r="AG277" s="88"/>
      <c r="AH277" s="88"/>
      <c r="AI277" s="66" t="str">
        <f t="shared" ref="AI277:AI329" si="106">A277</f>
        <v>648-SH</v>
      </c>
      <c r="AJ277" s="108"/>
      <c r="AK277" s="68"/>
      <c r="AL277" s="68"/>
      <c r="AM277" s="47"/>
    </row>
    <row r="278" spans="1:39" s="48" customFormat="1" ht="58" customHeight="1" x14ac:dyDescent="0.2">
      <c r="A278" s="52" t="s">
        <v>787</v>
      </c>
      <c r="B278" s="53"/>
      <c r="C278" s="33" t="s">
        <v>115</v>
      </c>
      <c r="D278" s="33" t="s">
        <v>149</v>
      </c>
      <c r="E278" s="69" t="s">
        <v>683</v>
      </c>
      <c r="F278" s="69" t="s">
        <v>788</v>
      </c>
      <c r="G278" s="69" t="s">
        <v>128</v>
      </c>
      <c r="H278" s="35">
        <v>56</v>
      </c>
      <c r="I278" s="53" t="s">
        <v>57</v>
      </c>
      <c r="J278" s="93">
        <v>585</v>
      </c>
      <c r="K278" s="94">
        <v>0</v>
      </c>
      <c r="L278" s="94">
        <v>15</v>
      </c>
      <c r="M278" s="94">
        <f t="shared" si="86"/>
        <v>15</v>
      </c>
      <c r="N278" s="63">
        <f t="shared" si="100"/>
        <v>8775</v>
      </c>
      <c r="O278" s="95">
        <v>28</v>
      </c>
      <c r="P278" s="95">
        <v>51</v>
      </c>
      <c r="Q278" s="131">
        <v>0.4</v>
      </c>
      <c r="R278" s="131">
        <f t="shared" si="89"/>
        <v>571.20000000000005</v>
      </c>
      <c r="S278" s="82" t="s">
        <v>789</v>
      </c>
      <c r="T278" s="95">
        <v>300</v>
      </c>
      <c r="U278" s="63">
        <f t="shared" si="87"/>
        <v>4500</v>
      </c>
      <c r="V278" s="138" t="s">
        <v>790</v>
      </c>
      <c r="W278" s="63">
        <f t="shared" si="90"/>
        <v>13846.2</v>
      </c>
      <c r="X278" s="95">
        <f t="shared" si="101"/>
        <v>3000</v>
      </c>
      <c r="Y278" s="95">
        <v>1</v>
      </c>
      <c r="Z278" s="95">
        <v>187</v>
      </c>
      <c r="AA278" s="94">
        <f t="shared" si="102"/>
        <v>187</v>
      </c>
      <c r="AB278" s="99" t="s">
        <v>791</v>
      </c>
      <c r="AC278" s="94">
        <v>0</v>
      </c>
      <c r="AD278" s="94"/>
      <c r="AE278" s="63">
        <f t="shared" si="85"/>
        <v>3187</v>
      </c>
      <c r="AF278" s="63">
        <f t="shared" si="105"/>
        <v>17033.2</v>
      </c>
      <c r="AG278" s="88">
        <f>SUM(M278:M287)</f>
        <v>149</v>
      </c>
      <c r="AH278" s="88">
        <f>SUM(AF278:AF287)</f>
        <v>166587.19999999998</v>
      </c>
      <c r="AI278" s="66" t="str">
        <f t="shared" si="106"/>
        <v>651-PR</v>
      </c>
      <c r="AJ278" s="109" t="s">
        <v>792</v>
      </c>
      <c r="AK278" s="68"/>
      <c r="AL278" s="68"/>
      <c r="AM278" s="47"/>
    </row>
    <row r="279" spans="1:39" s="48" customFormat="1" ht="39.75" customHeight="1" x14ac:dyDescent="0.2">
      <c r="A279" s="52" t="s">
        <v>787</v>
      </c>
      <c r="B279" s="53"/>
      <c r="C279" s="33" t="s">
        <v>115</v>
      </c>
      <c r="D279" s="33" t="s">
        <v>149</v>
      </c>
      <c r="E279" s="69" t="s">
        <v>602</v>
      </c>
      <c r="F279" s="69" t="s">
        <v>793</v>
      </c>
      <c r="G279" s="69" t="s">
        <v>128</v>
      </c>
      <c r="H279" s="35">
        <v>56</v>
      </c>
      <c r="I279" s="53" t="s">
        <v>57</v>
      </c>
      <c r="J279" s="93">
        <v>585</v>
      </c>
      <c r="K279" s="94">
        <v>15</v>
      </c>
      <c r="L279" s="94">
        <v>0</v>
      </c>
      <c r="M279" s="94">
        <f t="shared" si="86"/>
        <v>15</v>
      </c>
      <c r="N279" s="63">
        <f t="shared" si="100"/>
        <v>8775</v>
      </c>
      <c r="O279" s="95">
        <v>28</v>
      </c>
      <c r="P279" s="95">
        <v>12</v>
      </c>
      <c r="Q279" s="131">
        <v>0.4</v>
      </c>
      <c r="R279" s="131">
        <f t="shared" si="89"/>
        <v>134.40000000000003</v>
      </c>
      <c r="S279" s="82" t="s">
        <v>794</v>
      </c>
      <c r="T279" s="95">
        <v>300</v>
      </c>
      <c r="U279" s="63">
        <f t="shared" si="87"/>
        <v>4500</v>
      </c>
      <c r="V279" s="138" t="s">
        <v>790</v>
      </c>
      <c r="W279" s="63">
        <f t="shared" si="90"/>
        <v>13409.4</v>
      </c>
      <c r="X279" s="95">
        <f t="shared" si="101"/>
        <v>3000</v>
      </c>
      <c r="Y279" s="95">
        <v>1</v>
      </c>
      <c r="Z279" s="95">
        <v>148</v>
      </c>
      <c r="AA279" s="94">
        <f t="shared" si="102"/>
        <v>148</v>
      </c>
      <c r="AB279" s="99" t="s">
        <v>795</v>
      </c>
      <c r="AC279" s="94">
        <v>0</v>
      </c>
      <c r="AD279" s="94"/>
      <c r="AE279" s="63">
        <f t="shared" ref="AE279:AE314" si="107">X279+AA279+AC279</f>
        <v>3148</v>
      </c>
      <c r="AF279" s="63">
        <f t="shared" si="105"/>
        <v>16557.400000000001</v>
      </c>
      <c r="AG279" s="88"/>
      <c r="AH279" s="88"/>
      <c r="AI279" s="66" t="str">
        <f t="shared" si="106"/>
        <v>651-PR</v>
      </c>
      <c r="AJ279" s="109" t="s">
        <v>796</v>
      </c>
      <c r="AK279" s="68"/>
      <c r="AL279" s="68"/>
      <c r="AM279" s="47"/>
    </row>
    <row r="280" spans="1:39" s="48" customFormat="1" ht="44" customHeight="1" x14ac:dyDescent="0.2">
      <c r="A280" s="52" t="s">
        <v>787</v>
      </c>
      <c r="B280" s="394" t="s">
        <v>1040</v>
      </c>
      <c r="C280" s="395" t="s">
        <v>115</v>
      </c>
      <c r="D280" s="395" t="s">
        <v>149</v>
      </c>
      <c r="E280" s="396" t="s">
        <v>305</v>
      </c>
      <c r="F280" s="396" t="s">
        <v>323</v>
      </c>
      <c r="G280" s="396" t="s">
        <v>128</v>
      </c>
      <c r="H280" s="399">
        <v>56</v>
      </c>
      <c r="I280" s="394" t="s">
        <v>57</v>
      </c>
      <c r="J280" s="400">
        <v>585</v>
      </c>
      <c r="K280" s="397">
        <v>0</v>
      </c>
      <c r="L280" s="397">
        <v>19</v>
      </c>
      <c r="M280" s="397">
        <f t="shared" si="86"/>
        <v>19</v>
      </c>
      <c r="N280" s="97">
        <f t="shared" si="100"/>
        <v>11115</v>
      </c>
      <c r="O280" s="398">
        <v>28</v>
      </c>
      <c r="P280" s="398">
        <v>47</v>
      </c>
      <c r="Q280" s="401">
        <v>0.4</v>
      </c>
      <c r="R280" s="401">
        <f t="shared" si="89"/>
        <v>526.4</v>
      </c>
      <c r="S280" s="417" t="s">
        <v>794</v>
      </c>
      <c r="T280" s="398">
        <v>300</v>
      </c>
      <c r="U280" s="97">
        <f t="shared" si="87"/>
        <v>5700</v>
      </c>
      <c r="V280" s="408" t="s">
        <v>790</v>
      </c>
      <c r="W280" s="97">
        <f t="shared" si="90"/>
        <v>17341.400000000001</v>
      </c>
      <c r="X280" s="398">
        <f t="shared" si="101"/>
        <v>3800</v>
      </c>
      <c r="Y280" s="398">
        <v>1</v>
      </c>
      <c r="Z280" s="398">
        <v>300</v>
      </c>
      <c r="AA280" s="397">
        <f t="shared" si="102"/>
        <v>300</v>
      </c>
      <c r="AB280" s="412" t="s">
        <v>795</v>
      </c>
      <c r="AC280" s="397">
        <v>0</v>
      </c>
      <c r="AD280" s="63">
        <v>3148</v>
      </c>
      <c r="AE280" s="97">
        <f t="shared" si="107"/>
        <v>4100</v>
      </c>
      <c r="AF280" s="97">
        <f t="shared" si="105"/>
        <v>21441.4</v>
      </c>
      <c r="AG280" s="405"/>
      <c r="AH280" s="425" t="s">
        <v>38</v>
      </c>
      <c r="AI280" s="425" t="s">
        <v>787</v>
      </c>
      <c r="AJ280" s="109"/>
      <c r="AK280" s="68"/>
      <c r="AL280" s="68"/>
      <c r="AM280" s="47"/>
    </row>
    <row r="281" spans="1:39" s="48" customFormat="1" ht="38.25" customHeight="1" x14ac:dyDescent="0.2">
      <c r="A281" s="52" t="s">
        <v>787</v>
      </c>
      <c r="B281" s="53"/>
      <c r="C281" s="33" t="s">
        <v>115</v>
      </c>
      <c r="D281" s="33" t="s">
        <v>149</v>
      </c>
      <c r="E281" s="69" t="s">
        <v>602</v>
      </c>
      <c r="F281" s="69" t="s">
        <v>793</v>
      </c>
      <c r="G281" s="69" t="s">
        <v>128</v>
      </c>
      <c r="H281" s="35">
        <v>56</v>
      </c>
      <c r="I281" s="53" t="s">
        <v>57</v>
      </c>
      <c r="J281" s="93">
        <v>585</v>
      </c>
      <c r="K281" s="94">
        <v>0</v>
      </c>
      <c r="L281" s="94">
        <v>15</v>
      </c>
      <c r="M281" s="94">
        <f t="shared" si="86"/>
        <v>15</v>
      </c>
      <c r="N281" s="63">
        <f t="shared" si="100"/>
        <v>8775</v>
      </c>
      <c r="O281" s="95">
        <v>28</v>
      </c>
      <c r="P281" s="95">
        <v>12</v>
      </c>
      <c r="Q281" s="131">
        <v>0.4</v>
      </c>
      <c r="R281" s="131">
        <f t="shared" si="89"/>
        <v>134.40000000000003</v>
      </c>
      <c r="S281" s="82" t="s">
        <v>794</v>
      </c>
      <c r="T281" s="95">
        <v>300</v>
      </c>
      <c r="U281" s="63">
        <f t="shared" si="87"/>
        <v>4500</v>
      </c>
      <c r="V281" s="138" t="s">
        <v>790</v>
      </c>
      <c r="W281" s="63">
        <f t="shared" si="90"/>
        <v>13409.4</v>
      </c>
      <c r="X281" s="95">
        <f t="shared" si="101"/>
        <v>3000</v>
      </c>
      <c r="Y281" s="95">
        <v>1</v>
      </c>
      <c r="Z281" s="95">
        <v>148</v>
      </c>
      <c r="AA281" s="94">
        <f t="shared" si="102"/>
        <v>148</v>
      </c>
      <c r="AB281" s="99" t="s">
        <v>795</v>
      </c>
      <c r="AC281" s="94">
        <v>0</v>
      </c>
      <c r="AD281" s="94"/>
      <c r="AE281" s="63">
        <f t="shared" si="107"/>
        <v>3148</v>
      </c>
      <c r="AF281" s="63">
        <f t="shared" si="105"/>
        <v>16557.400000000001</v>
      </c>
      <c r="AG281" s="88"/>
      <c r="AH281" s="88"/>
      <c r="AI281" s="66" t="str">
        <f t="shared" si="106"/>
        <v>651-PR</v>
      </c>
      <c r="AJ281" s="109" t="s">
        <v>796</v>
      </c>
      <c r="AK281" s="68"/>
      <c r="AL281" s="68"/>
      <c r="AM281" s="47"/>
    </row>
    <row r="282" spans="1:39" s="48" customFormat="1" ht="51" customHeight="1" x14ac:dyDescent="0.2">
      <c r="A282" s="52" t="s">
        <v>787</v>
      </c>
      <c r="B282" s="53"/>
      <c r="C282" s="33" t="s">
        <v>115</v>
      </c>
      <c r="D282" s="33" t="s">
        <v>149</v>
      </c>
      <c r="E282" s="69" t="s">
        <v>281</v>
      </c>
      <c r="F282" s="69" t="s">
        <v>694</v>
      </c>
      <c r="G282" s="69" t="s">
        <v>128</v>
      </c>
      <c r="H282" s="35">
        <v>56</v>
      </c>
      <c r="I282" s="53" t="s">
        <v>57</v>
      </c>
      <c r="J282" s="93">
        <v>585</v>
      </c>
      <c r="K282" s="94">
        <v>15</v>
      </c>
      <c r="L282" s="94">
        <v>0</v>
      </c>
      <c r="M282" s="94">
        <f t="shared" si="86"/>
        <v>15</v>
      </c>
      <c r="N282" s="63">
        <f t="shared" si="100"/>
        <v>8775</v>
      </c>
      <c r="O282" s="95">
        <v>28</v>
      </c>
      <c r="P282" s="95">
        <v>20</v>
      </c>
      <c r="Q282" s="131">
        <v>0.4</v>
      </c>
      <c r="R282" s="131">
        <f t="shared" si="89"/>
        <v>224</v>
      </c>
      <c r="S282" s="222" t="s">
        <v>797</v>
      </c>
      <c r="T282" s="95">
        <v>300</v>
      </c>
      <c r="U282" s="63">
        <f t="shared" si="87"/>
        <v>4500</v>
      </c>
      <c r="V282" s="138" t="s">
        <v>790</v>
      </c>
      <c r="W282" s="63">
        <f t="shared" si="90"/>
        <v>13499</v>
      </c>
      <c r="X282" s="95">
        <f t="shared" si="101"/>
        <v>3000</v>
      </c>
      <c r="Y282" s="95">
        <v>1</v>
      </c>
      <c r="Z282" s="95">
        <v>165</v>
      </c>
      <c r="AA282" s="94">
        <f t="shared" si="102"/>
        <v>165</v>
      </c>
      <c r="AB282" s="35" t="s">
        <v>798</v>
      </c>
      <c r="AC282" s="94">
        <v>0</v>
      </c>
      <c r="AD282" s="94"/>
      <c r="AE282" s="63">
        <f t="shared" si="107"/>
        <v>3165</v>
      </c>
      <c r="AF282" s="63">
        <f t="shared" si="105"/>
        <v>16664</v>
      </c>
      <c r="AG282" s="88"/>
      <c r="AH282" s="88"/>
      <c r="AI282" s="66" t="str">
        <f t="shared" si="106"/>
        <v>651-PR</v>
      </c>
      <c r="AJ282" s="109" t="s">
        <v>799</v>
      </c>
      <c r="AK282" s="68"/>
      <c r="AL282" s="68"/>
      <c r="AM282" s="47"/>
    </row>
    <row r="283" spans="1:39" s="48" customFormat="1" ht="45.75" customHeight="1" x14ac:dyDescent="0.2">
      <c r="A283" s="73" t="s">
        <v>787</v>
      </c>
      <c r="B283" s="121"/>
      <c r="C283" s="122" t="s">
        <v>115</v>
      </c>
      <c r="D283" s="122" t="s">
        <v>154</v>
      </c>
      <c r="E283" s="74" t="s">
        <v>157</v>
      </c>
      <c r="F283" s="74" t="s">
        <v>323</v>
      </c>
      <c r="G283" s="74" t="s">
        <v>800</v>
      </c>
      <c r="H283" s="124">
        <v>42</v>
      </c>
      <c r="I283" s="121" t="s">
        <v>57</v>
      </c>
      <c r="J283" s="77">
        <v>585</v>
      </c>
      <c r="K283" s="78">
        <v>0</v>
      </c>
      <c r="L283" s="78">
        <v>0</v>
      </c>
      <c r="M283" s="78">
        <f t="shared" si="86"/>
        <v>0</v>
      </c>
      <c r="N283" s="79">
        <f t="shared" si="100"/>
        <v>0</v>
      </c>
      <c r="O283" s="80">
        <v>0</v>
      </c>
      <c r="P283" s="80">
        <v>24</v>
      </c>
      <c r="Q283" s="127">
        <v>0.4</v>
      </c>
      <c r="R283" s="127">
        <f t="shared" si="89"/>
        <v>0</v>
      </c>
      <c r="S283" s="82" t="s">
        <v>801</v>
      </c>
      <c r="T283" s="80">
        <v>0</v>
      </c>
      <c r="U283" s="79">
        <f t="shared" si="87"/>
        <v>0</v>
      </c>
      <c r="V283" s="386" t="s">
        <v>45</v>
      </c>
      <c r="W283" s="79">
        <f t="shared" si="90"/>
        <v>0</v>
      </c>
      <c r="X283" s="80">
        <f t="shared" si="101"/>
        <v>0</v>
      </c>
      <c r="Y283" s="80">
        <v>0</v>
      </c>
      <c r="Z283" s="80">
        <v>225</v>
      </c>
      <c r="AA283" s="78">
        <f t="shared" si="102"/>
        <v>0</v>
      </c>
      <c r="AB283" s="84" t="s">
        <v>802</v>
      </c>
      <c r="AC283" s="78">
        <v>0</v>
      </c>
      <c r="AD283" s="94"/>
      <c r="AE283" s="79">
        <f t="shared" si="107"/>
        <v>0</v>
      </c>
      <c r="AF283" s="79">
        <f t="shared" si="105"/>
        <v>0</v>
      </c>
      <c r="AG283" s="179"/>
      <c r="AH283" s="179"/>
      <c r="AI283" s="89" t="str">
        <f t="shared" si="106"/>
        <v>651-PR</v>
      </c>
      <c r="AJ283" s="109"/>
      <c r="AK283" s="68"/>
      <c r="AL283" s="68"/>
      <c r="AM283" s="138"/>
    </row>
    <row r="284" spans="1:39" s="48" customFormat="1" ht="36" customHeight="1" x14ac:dyDescent="0.2">
      <c r="A284" s="52" t="s">
        <v>787</v>
      </c>
      <c r="B284" s="53"/>
      <c r="C284" s="33" t="s">
        <v>115</v>
      </c>
      <c r="D284" s="33" t="s">
        <v>154</v>
      </c>
      <c r="E284" s="69" t="s">
        <v>157</v>
      </c>
      <c r="F284" s="69" t="s">
        <v>793</v>
      </c>
      <c r="G284" s="69" t="s">
        <v>128</v>
      </c>
      <c r="H284" s="35">
        <v>56</v>
      </c>
      <c r="I284" s="53" t="s">
        <v>57</v>
      </c>
      <c r="J284" s="93">
        <v>585</v>
      </c>
      <c r="K284" s="94">
        <v>0</v>
      </c>
      <c r="L284" s="94">
        <v>17</v>
      </c>
      <c r="M284" s="94">
        <f t="shared" si="86"/>
        <v>17</v>
      </c>
      <c r="N284" s="63">
        <f t="shared" si="100"/>
        <v>9945</v>
      </c>
      <c r="O284" s="95">
        <v>28</v>
      </c>
      <c r="P284" s="95">
        <v>24</v>
      </c>
      <c r="Q284" s="131">
        <v>0.4</v>
      </c>
      <c r="R284" s="131">
        <f t="shared" si="89"/>
        <v>268.80000000000007</v>
      </c>
      <c r="S284" s="82" t="s">
        <v>803</v>
      </c>
      <c r="T284" s="95">
        <v>300</v>
      </c>
      <c r="U284" s="63">
        <f t="shared" si="87"/>
        <v>5100</v>
      </c>
      <c r="V284" s="138" t="s">
        <v>790</v>
      </c>
      <c r="W284" s="63">
        <f t="shared" si="90"/>
        <v>15313.8</v>
      </c>
      <c r="X284" s="95">
        <f t="shared" si="101"/>
        <v>3400</v>
      </c>
      <c r="Y284" s="95">
        <v>1</v>
      </c>
      <c r="Z284" s="95">
        <v>225</v>
      </c>
      <c r="AA284" s="94">
        <f t="shared" si="102"/>
        <v>225</v>
      </c>
      <c r="AB284" s="99" t="s">
        <v>804</v>
      </c>
      <c r="AC284" s="94">
        <v>0</v>
      </c>
      <c r="AD284" s="94"/>
      <c r="AE284" s="63">
        <f t="shared" si="107"/>
        <v>3625</v>
      </c>
      <c r="AF284" s="63">
        <f t="shared" si="105"/>
        <v>18938.8</v>
      </c>
      <c r="AG284" s="88"/>
      <c r="AH284" s="88"/>
      <c r="AI284" s="101" t="str">
        <f t="shared" si="106"/>
        <v>651-PR</v>
      </c>
      <c r="AJ284" s="109" t="s">
        <v>796</v>
      </c>
      <c r="AK284" s="68"/>
      <c r="AL284" s="68"/>
      <c r="AM284" s="138"/>
    </row>
    <row r="285" spans="1:39" s="48" customFormat="1" ht="34.5" customHeight="1" x14ac:dyDescent="0.2">
      <c r="A285" s="52" t="s">
        <v>787</v>
      </c>
      <c r="B285" s="53"/>
      <c r="C285" s="33" t="s">
        <v>115</v>
      </c>
      <c r="D285" s="33" t="s">
        <v>154</v>
      </c>
      <c r="E285" s="69" t="s">
        <v>454</v>
      </c>
      <c r="F285" s="69" t="s">
        <v>793</v>
      </c>
      <c r="G285" s="69" t="s">
        <v>128</v>
      </c>
      <c r="H285" s="35">
        <v>56</v>
      </c>
      <c r="I285" s="53" t="s">
        <v>57</v>
      </c>
      <c r="J285" s="93">
        <v>585</v>
      </c>
      <c r="K285" s="94">
        <v>15</v>
      </c>
      <c r="L285" s="94">
        <v>0</v>
      </c>
      <c r="M285" s="94">
        <f t="shared" si="86"/>
        <v>15</v>
      </c>
      <c r="N285" s="63">
        <f t="shared" si="100"/>
        <v>8775</v>
      </c>
      <c r="O285" s="95">
        <v>36</v>
      </c>
      <c r="P285" s="95">
        <v>16</v>
      </c>
      <c r="Q285" s="131">
        <v>0.4</v>
      </c>
      <c r="R285" s="131">
        <f t="shared" si="89"/>
        <v>230.4</v>
      </c>
      <c r="S285" s="82" t="s">
        <v>805</v>
      </c>
      <c r="T285" s="95">
        <v>300</v>
      </c>
      <c r="U285" s="63">
        <f t="shared" si="87"/>
        <v>4500</v>
      </c>
      <c r="V285" s="36" t="s">
        <v>655</v>
      </c>
      <c r="W285" s="63">
        <f t="shared" si="90"/>
        <v>13505.4</v>
      </c>
      <c r="X285" s="95">
        <f t="shared" si="101"/>
        <v>3000</v>
      </c>
      <c r="Y285" s="95">
        <v>1</v>
      </c>
      <c r="Z285" s="95">
        <v>225</v>
      </c>
      <c r="AA285" s="94">
        <f t="shared" si="102"/>
        <v>225</v>
      </c>
      <c r="AB285" s="99" t="s">
        <v>806</v>
      </c>
      <c r="AC285" s="94">
        <v>0</v>
      </c>
      <c r="AD285" s="94"/>
      <c r="AE285" s="63">
        <f t="shared" si="107"/>
        <v>3225</v>
      </c>
      <c r="AF285" s="63">
        <f t="shared" si="105"/>
        <v>16730.400000000001</v>
      </c>
      <c r="AG285" s="88"/>
      <c r="AH285" s="88"/>
      <c r="AI285" s="101" t="str">
        <f t="shared" si="106"/>
        <v>651-PR</v>
      </c>
      <c r="AJ285" s="109"/>
      <c r="AK285" s="68"/>
      <c r="AL285" s="68"/>
      <c r="AM285" s="138"/>
    </row>
    <row r="286" spans="1:39" s="48" customFormat="1" ht="39.75" customHeight="1" x14ac:dyDescent="0.2">
      <c r="A286" s="52" t="s">
        <v>787</v>
      </c>
      <c r="B286" s="53"/>
      <c r="C286" s="33" t="s">
        <v>115</v>
      </c>
      <c r="D286" s="33" t="s">
        <v>54</v>
      </c>
      <c r="E286" s="69" t="s">
        <v>396</v>
      </c>
      <c r="F286" s="69" t="s">
        <v>793</v>
      </c>
      <c r="G286" s="69" t="s">
        <v>128</v>
      </c>
      <c r="H286" s="35">
        <v>56</v>
      </c>
      <c r="I286" s="53" t="s">
        <v>57</v>
      </c>
      <c r="J286" s="93">
        <v>585</v>
      </c>
      <c r="K286" s="94">
        <v>20</v>
      </c>
      <c r="L286" s="94">
        <v>0</v>
      </c>
      <c r="M286" s="94">
        <f t="shared" si="86"/>
        <v>20</v>
      </c>
      <c r="N286" s="63">
        <f t="shared" si="100"/>
        <v>11700</v>
      </c>
      <c r="O286" s="95">
        <v>36</v>
      </c>
      <c r="P286" s="95">
        <v>42</v>
      </c>
      <c r="Q286" s="131">
        <v>0.4</v>
      </c>
      <c r="R286" s="131">
        <f t="shared" si="89"/>
        <v>604.80000000000007</v>
      </c>
      <c r="S286" s="222" t="s">
        <v>807</v>
      </c>
      <c r="T286" s="95">
        <v>300</v>
      </c>
      <c r="U286" s="63">
        <f t="shared" si="87"/>
        <v>6000</v>
      </c>
      <c r="V286" s="36" t="s">
        <v>655</v>
      </c>
      <c r="W286" s="63">
        <f t="shared" si="90"/>
        <v>18304.8</v>
      </c>
      <c r="X286" s="95">
        <f t="shared" si="101"/>
        <v>4000</v>
      </c>
      <c r="Y286" s="95">
        <v>1</v>
      </c>
      <c r="Z286" s="95">
        <v>363</v>
      </c>
      <c r="AA286" s="94">
        <f t="shared" si="102"/>
        <v>363</v>
      </c>
      <c r="AB286" s="35" t="s">
        <v>808</v>
      </c>
      <c r="AC286" s="86">
        <v>0</v>
      </c>
      <c r="AD286" s="86"/>
      <c r="AE286" s="63">
        <f t="shared" si="107"/>
        <v>4363</v>
      </c>
      <c r="AF286" s="63">
        <f t="shared" si="105"/>
        <v>22667.8</v>
      </c>
      <c r="AG286" s="88"/>
      <c r="AH286" s="88"/>
      <c r="AI286" s="101" t="str">
        <f t="shared" si="106"/>
        <v>651-PR</v>
      </c>
      <c r="AJ286" s="109" t="s">
        <v>809</v>
      </c>
      <c r="AK286" s="68"/>
      <c r="AL286" s="68"/>
      <c r="AM286" s="138"/>
    </row>
    <row r="287" spans="1:39" s="48" customFormat="1" ht="36" customHeight="1" x14ac:dyDescent="0.2">
      <c r="A287" s="52" t="s">
        <v>787</v>
      </c>
      <c r="B287" s="53"/>
      <c r="C287" s="33" t="s">
        <v>115</v>
      </c>
      <c r="D287" s="33" t="s">
        <v>63</v>
      </c>
      <c r="E287" s="69" t="s">
        <v>557</v>
      </c>
      <c r="F287" s="69" t="s">
        <v>323</v>
      </c>
      <c r="G287" s="69" t="s">
        <v>128</v>
      </c>
      <c r="H287" s="35">
        <v>56</v>
      </c>
      <c r="I287" s="53" t="s">
        <v>57</v>
      </c>
      <c r="J287" s="93">
        <v>585</v>
      </c>
      <c r="K287" s="94">
        <v>18</v>
      </c>
      <c r="L287" s="94">
        <v>0</v>
      </c>
      <c r="M287" s="94">
        <v>18</v>
      </c>
      <c r="N287" s="63">
        <f t="shared" si="100"/>
        <v>10530</v>
      </c>
      <c r="O287" s="95">
        <v>28</v>
      </c>
      <c r="P287" s="95">
        <v>14</v>
      </c>
      <c r="Q287" s="131">
        <v>0.4</v>
      </c>
      <c r="R287" s="131">
        <f t="shared" si="89"/>
        <v>156.80000000000001</v>
      </c>
      <c r="S287" s="222" t="s">
        <v>810</v>
      </c>
      <c r="T287" s="95">
        <v>300</v>
      </c>
      <c r="U287" s="63">
        <f t="shared" si="87"/>
        <v>5400</v>
      </c>
      <c r="V287" s="36" t="s">
        <v>790</v>
      </c>
      <c r="W287" s="63">
        <f t="shared" si="90"/>
        <v>16086.8</v>
      </c>
      <c r="X287" s="95">
        <f t="shared" si="101"/>
        <v>3600</v>
      </c>
      <c r="Y287" s="95">
        <v>1</v>
      </c>
      <c r="Z287" s="95">
        <v>310</v>
      </c>
      <c r="AA287" s="94">
        <f t="shared" si="102"/>
        <v>310</v>
      </c>
      <c r="AB287" s="35" t="s">
        <v>811</v>
      </c>
      <c r="AC287" s="94">
        <v>0</v>
      </c>
      <c r="AD287" s="94"/>
      <c r="AE287" s="63">
        <f t="shared" si="107"/>
        <v>3910</v>
      </c>
      <c r="AF287" s="63">
        <f t="shared" si="105"/>
        <v>19996.8</v>
      </c>
      <c r="AG287" s="88"/>
      <c r="AH287" s="88"/>
      <c r="AI287" s="101" t="str">
        <f t="shared" si="106"/>
        <v>651-PR</v>
      </c>
      <c r="AJ287" s="109" t="s">
        <v>796</v>
      </c>
      <c r="AK287" s="68"/>
      <c r="AL287" s="68"/>
      <c r="AM287" s="138"/>
    </row>
    <row r="288" spans="1:39" s="48" customFormat="1" ht="50" customHeight="1" x14ac:dyDescent="0.2">
      <c r="A288" s="52" t="s">
        <v>812</v>
      </c>
      <c r="B288" s="394" t="s">
        <v>995</v>
      </c>
      <c r="C288" s="395" t="s">
        <v>39</v>
      </c>
      <c r="D288" s="395" t="s">
        <v>63</v>
      </c>
      <c r="E288" s="396" t="s">
        <v>237</v>
      </c>
      <c r="F288" s="396" t="s">
        <v>200</v>
      </c>
      <c r="G288" s="396" t="s">
        <v>389</v>
      </c>
      <c r="H288" s="35">
        <v>45</v>
      </c>
      <c r="I288" s="53" t="s">
        <v>44</v>
      </c>
      <c r="J288" s="93">
        <v>1200</v>
      </c>
      <c r="K288" s="94">
        <v>0</v>
      </c>
      <c r="L288" s="94">
        <v>0</v>
      </c>
      <c r="M288" s="94">
        <f t="shared" ref="M288:M323" si="108">K288+L288</f>
        <v>0</v>
      </c>
      <c r="N288" s="63">
        <f t="shared" si="100"/>
        <v>0</v>
      </c>
      <c r="O288" s="95">
        <v>0</v>
      </c>
      <c r="P288" s="95">
        <v>0</v>
      </c>
      <c r="Q288" s="131">
        <v>0.4</v>
      </c>
      <c r="R288" s="131">
        <f t="shared" si="89"/>
        <v>0</v>
      </c>
      <c r="S288" s="82"/>
      <c r="T288" s="63">
        <v>0</v>
      </c>
      <c r="U288" s="63">
        <v>0</v>
      </c>
      <c r="V288" s="324"/>
      <c r="W288" s="63">
        <f t="shared" si="90"/>
        <v>0</v>
      </c>
      <c r="X288" s="63">
        <f t="shared" si="101"/>
        <v>0</v>
      </c>
      <c r="Y288" s="95">
        <v>0</v>
      </c>
      <c r="Z288" s="63">
        <v>160</v>
      </c>
      <c r="AA288" s="94">
        <f t="shared" si="102"/>
        <v>0</v>
      </c>
      <c r="AB288" s="35" t="s">
        <v>813</v>
      </c>
      <c r="AC288" s="94">
        <v>0</v>
      </c>
      <c r="AD288" s="94"/>
      <c r="AE288" s="63">
        <f t="shared" si="107"/>
        <v>0</v>
      </c>
      <c r="AF288" s="63">
        <f t="shared" si="105"/>
        <v>0</v>
      </c>
      <c r="AG288" s="88">
        <f>SUM(M288:M288)</f>
        <v>0</v>
      </c>
      <c r="AH288" s="88">
        <f>SUM(AF288:AF288)</f>
        <v>0</v>
      </c>
      <c r="AI288" s="166" t="str">
        <f t="shared" si="106"/>
        <v>652-A</v>
      </c>
      <c r="AJ288" s="159" t="s">
        <v>814</v>
      </c>
      <c r="AK288" s="135"/>
      <c r="AL288" s="135"/>
      <c r="AM288" s="138"/>
    </row>
    <row r="289" spans="1:39" s="48" customFormat="1" ht="39.75" customHeight="1" x14ac:dyDescent="0.2">
      <c r="A289" s="185" t="s">
        <v>815</v>
      </c>
      <c r="B289" s="185" t="s">
        <v>816</v>
      </c>
      <c r="C289" s="33" t="s">
        <v>39</v>
      </c>
      <c r="D289" s="33" t="s">
        <v>154</v>
      </c>
      <c r="E289" s="69" t="s">
        <v>179</v>
      </c>
      <c r="F289" s="69" t="s">
        <v>404</v>
      </c>
      <c r="G289" s="69" t="s">
        <v>405</v>
      </c>
      <c r="H289" s="35">
        <v>45</v>
      </c>
      <c r="I289" s="53" t="s">
        <v>44</v>
      </c>
      <c r="J289" s="93">
        <v>1200</v>
      </c>
      <c r="K289" s="94">
        <v>0</v>
      </c>
      <c r="L289" s="94">
        <v>0</v>
      </c>
      <c r="M289" s="94">
        <f t="shared" si="108"/>
        <v>0</v>
      </c>
      <c r="N289" s="63">
        <f t="shared" si="100"/>
        <v>0</v>
      </c>
      <c r="O289" s="95">
        <v>0</v>
      </c>
      <c r="P289" s="95">
        <v>0</v>
      </c>
      <c r="Q289" s="131">
        <v>0.4</v>
      </c>
      <c r="R289" s="131">
        <f t="shared" si="89"/>
        <v>0</v>
      </c>
      <c r="S289" s="82"/>
      <c r="T289" s="63">
        <v>0</v>
      </c>
      <c r="U289" s="63">
        <f t="shared" ref="U289:U314" si="109">(M289*T289)</f>
        <v>0</v>
      </c>
      <c r="V289" s="36"/>
      <c r="W289" s="63">
        <f t="shared" si="90"/>
        <v>0</v>
      </c>
      <c r="X289" s="63">
        <f t="shared" si="101"/>
        <v>0</v>
      </c>
      <c r="Y289" s="63">
        <v>0</v>
      </c>
      <c r="Z289" s="63">
        <v>980</v>
      </c>
      <c r="AA289" s="94">
        <f t="shared" si="102"/>
        <v>0</v>
      </c>
      <c r="AB289" s="35" t="s">
        <v>817</v>
      </c>
      <c r="AC289" s="94">
        <v>0</v>
      </c>
      <c r="AD289" s="94"/>
      <c r="AE289" s="63">
        <f t="shared" si="107"/>
        <v>0</v>
      </c>
      <c r="AF289" s="63">
        <f t="shared" si="105"/>
        <v>0</v>
      </c>
      <c r="AG289" s="88">
        <f>SUM(M289:M290)</f>
        <v>0</v>
      </c>
      <c r="AH289" s="88">
        <f>SUM(AF289:AF290)</f>
        <v>0</v>
      </c>
      <c r="AI289" s="170" t="str">
        <f t="shared" si="106"/>
        <v>652-B</v>
      </c>
      <c r="AJ289" s="108"/>
      <c r="AK289" s="68"/>
      <c r="AL289" s="68"/>
      <c r="AM289" s="47" t="s">
        <v>818</v>
      </c>
    </row>
    <row r="290" spans="1:39" s="48" customFormat="1" ht="42.75" customHeight="1" x14ac:dyDescent="0.2">
      <c r="A290" s="185" t="s">
        <v>815</v>
      </c>
      <c r="B290" s="185"/>
      <c r="C290" s="33" t="s">
        <v>39</v>
      </c>
      <c r="D290" s="33" t="s">
        <v>63</v>
      </c>
      <c r="E290" s="164" t="s">
        <v>41</v>
      </c>
      <c r="F290" s="69" t="s">
        <v>404</v>
      </c>
      <c r="G290" s="69" t="s">
        <v>405</v>
      </c>
      <c r="H290" s="35">
        <v>45</v>
      </c>
      <c r="I290" s="53" t="s">
        <v>44</v>
      </c>
      <c r="J290" s="93">
        <v>1200</v>
      </c>
      <c r="K290" s="94">
        <v>0</v>
      </c>
      <c r="L290" s="94">
        <v>0</v>
      </c>
      <c r="M290" s="94">
        <f t="shared" si="108"/>
        <v>0</v>
      </c>
      <c r="N290" s="63">
        <f t="shared" si="100"/>
        <v>0</v>
      </c>
      <c r="O290" s="95">
        <v>0</v>
      </c>
      <c r="P290" s="95">
        <v>0</v>
      </c>
      <c r="Q290" s="131">
        <v>0.4</v>
      </c>
      <c r="R290" s="131">
        <f t="shared" si="89"/>
        <v>0</v>
      </c>
      <c r="S290" s="82"/>
      <c r="T290" s="63">
        <v>0</v>
      </c>
      <c r="U290" s="63">
        <f t="shared" si="109"/>
        <v>0</v>
      </c>
      <c r="V290" s="36"/>
      <c r="W290" s="63">
        <f t="shared" si="90"/>
        <v>0</v>
      </c>
      <c r="X290" s="63">
        <f t="shared" si="101"/>
        <v>0</v>
      </c>
      <c r="Y290" s="63">
        <v>0</v>
      </c>
      <c r="Z290" s="63">
        <v>160</v>
      </c>
      <c r="AA290" s="94">
        <f t="shared" si="102"/>
        <v>0</v>
      </c>
      <c r="AB290" s="99" t="s">
        <v>819</v>
      </c>
      <c r="AC290" s="94">
        <v>0</v>
      </c>
      <c r="AD290" s="94"/>
      <c r="AE290" s="63">
        <f t="shared" si="107"/>
        <v>0</v>
      </c>
      <c r="AF290" s="63">
        <f t="shared" si="105"/>
        <v>0</v>
      </c>
      <c r="AG290" s="88" t="s">
        <v>38</v>
      </c>
      <c r="AH290" s="88" t="s">
        <v>38</v>
      </c>
      <c r="AI290" s="170" t="str">
        <f t="shared" si="106"/>
        <v>652-B</v>
      </c>
      <c r="AJ290" s="108"/>
      <c r="AK290" s="68"/>
      <c r="AL290" s="68"/>
      <c r="AM290" s="47"/>
    </row>
    <row r="291" spans="1:39" s="48" customFormat="1" ht="34.5" customHeight="1" x14ac:dyDescent="0.2">
      <c r="A291" s="52" t="s">
        <v>820</v>
      </c>
      <c r="B291" s="245" t="s">
        <v>442</v>
      </c>
      <c r="C291" s="163" t="s">
        <v>39</v>
      </c>
      <c r="D291" s="163" t="s">
        <v>154</v>
      </c>
      <c r="E291" s="164" t="s">
        <v>649</v>
      </c>
      <c r="F291" s="164" t="s">
        <v>399</v>
      </c>
      <c r="G291" s="164" t="s">
        <v>821</v>
      </c>
      <c r="H291" s="35">
        <v>45</v>
      </c>
      <c r="I291" s="165" t="s">
        <v>251</v>
      </c>
      <c r="J291" s="93">
        <v>585</v>
      </c>
      <c r="K291" s="94">
        <v>17</v>
      </c>
      <c r="L291" s="94">
        <v>0</v>
      </c>
      <c r="M291" s="94">
        <f t="shared" si="108"/>
        <v>17</v>
      </c>
      <c r="N291" s="63">
        <f t="shared" si="100"/>
        <v>9945</v>
      </c>
      <c r="O291" s="95">
        <v>14</v>
      </c>
      <c r="P291" s="95">
        <v>116</v>
      </c>
      <c r="Q291" s="131">
        <v>0.4</v>
      </c>
      <c r="R291" s="131">
        <f t="shared" si="89"/>
        <v>649.60000000000014</v>
      </c>
      <c r="S291" s="222" t="s">
        <v>822</v>
      </c>
      <c r="T291" s="95">
        <v>310</v>
      </c>
      <c r="U291" s="63">
        <f t="shared" si="109"/>
        <v>5270</v>
      </c>
      <c r="V291" s="36" t="s">
        <v>823</v>
      </c>
      <c r="W291" s="63">
        <f t="shared" si="90"/>
        <v>15864.6</v>
      </c>
      <c r="X291" s="95">
        <f t="shared" si="101"/>
        <v>3400</v>
      </c>
      <c r="Y291" s="63">
        <v>1</v>
      </c>
      <c r="Z291" s="63">
        <v>625</v>
      </c>
      <c r="AA291" s="94">
        <f t="shared" si="102"/>
        <v>625</v>
      </c>
      <c r="AB291" s="99" t="s">
        <v>824</v>
      </c>
      <c r="AC291" s="86">
        <v>0</v>
      </c>
      <c r="AD291" s="86"/>
      <c r="AE291" s="63">
        <f t="shared" si="107"/>
        <v>4025</v>
      </c>
      <c r="AF291" s="63">
        <f t="shared" si="105"/>
        <v>19889.599999999999</v>
      </c>
      <c r="AG291" s="88">
        <f>SUM(M291:M313)</f>
        <v>367</v>
      </c>
      <c r="AH291" s="88">
        <f>SUM(AF291:AF313)</f>
        <v>508807.99999999994</v>
      </c>
      <c r="AI291" s="170" t="str">
        <f t="shared" si="106"/>
        <v>652-PR</v>
      </c>
      <c r="AJ291" s="108"/>
      <c r="AK291" s="68"/>
      <c r="AL291" s="68"/>
      <c r="AM291" s="47" t="s">
        <v>825</v>
      </c>
    </row>
    <row r="292" spans="1:39" s="48" customFormat="1" ht="37" customHeight="1" x14ac:dyDescent="0.2">
      <c r="A292" s="52" t="s">
        <v>820</v>
      </c>
      <c r="B292" s="394" t="s">
        <v>1061</v>
      </c>
      <c r="C292" s="98" t="s">
        <v>39</v>
      </c>
      <c r="D292" s="98" t="s">
        <v>154</v>
      </c>
      <c r="E292" s="409" t="s">
        <v>649</v>
      </c>
      <c r="F292" s="409" t="s">
        <v>399</v>
      </c>
      <c r="G292" s="164" t="s">
        <v>821</v>
      </c>
      <c r="H292" s="35">
        <v>45</v>
      </c>
      <c r="I292" s="165" t="s">
        <v>251</v>
      </c>
      <c r="J292" s="93">
        <v>585</v>
      </c>
      <c r="K292" s="94">
        <v>0</v>
      </c>
      <c r="L292" s="94">
        <v>0</v>
      </c>
      <c r="M292" s="94">
        <f t="shared" si="108"/>
        <v>0</v>
      </c>
      <c r="N292" s="63">
        <f t="shared" si="100"/>
        <v>0</v>
      </c>
      <c r="O292" s="95">
        <v>0</v>
      </c>
      <c r="P292" s="95">
        <v>116</v>
      </c>
      <c r="Q292" s="131">
        <v>0.4</v>
      </c>
      <c r="R292" s="131">
        <f t="shared" si="89"/>
        <v>0</v>
      </c>
      <c r="S292" s="222" t="s">
        <v>822</v>
      </c>
      <c r="T292" s="95">
        <v>0</v>
      </c>
      <c r="U292" s="63">
        <f t="shared" si="109"/>
        <v>0</v>
      </c>
      <c r="V292" s="390" t="s">
        <v>823</v>
      </c>
      <c r="W292" s="63">
        <f t="shared" si="90"/>
        <v>0</v>
      </c>
      <c r="X292" s="95">
        <f t="shared" si="101"/>
        <v>0</v>
      </c>
      <c r="Y292" s="63">
        <v>0</v>
      </c>
      <c r="Z292" s="63">
        <v>625</v>
      </c>
      <c r="AA292" s="94">
        <f t="shared" si="102"/>
        <v>0</v>
      </c>
      <c r="AB292" s="99" t="s">
        <v>826</v>
      </c>
      <c r="AC292" s="86">
        <v>0</v>
      </c>
      <c r="AD292" s="86"/>
      <c r="AE292" s="63">
        <f t="shared" si="107"/>
        <v>0</v>
      </c>
      <c r="AF292" s="63">
        <f t="shared" si="105"/>
        <v>0</v>
      </c>
      <c r="AG292" s="88"/>
      <c r="AH292" s="88"/>
      <c r="AI292" s="170" t="str">
        <f t="shared" si="106"/>
        <v>652-PR</v>
      </c>
      <c r="AJ292" s="108"/>
      <c r="AK292" s="68"/>
      <c r="AL292" s="68"/>
      <c r="AM292" s="47" t="s">
        <v>825</v>
      </c>
    </row>
    <row r="293" spans="1:39" s="48" customFormat="1" ht="39.75" customHeight="1" x14ac:dyDescent="0.2">
      <c r="A293" s="52" t="s">
        <v>820</v>
      </c>
      <c r="B293" s="53"/>
      <c r="C293" s="163" t="s">
        <v>39</v>
      </c>
      <c r="D293" s="163" t="s">
        <v>154</v>
      </c>
      <c r="E293" s="164" t="s">
        <v>458</v>
      </c>
      <c r="F293" s="164" t="s">
        <v>827</v>
      </c>
      <c r="G293" s="69" t="s">
        <v>201</v>
      </c>
      <c r="H293" s="35">
        <v>45</v>
      </c>
      <c r="I293" s="165" t="s">
        <v>57</v>
      </c>
      <c r="J293" s="93">
        <v>585</v>
      </c>
      <c r="K293" s="94">
        <v>0</v>
      </c>
      <c r="L293" s="94">
        <v>17</v>
      </c>
      <c r="M293" s="94">
        <f t="shared" si="108"/>
        <v>17</v>
      </c>
      <c r="N293" s="63">
        <f t="shared" si="100"/>
        <v>9945</v>
      </c>
      <c r="O293" s="95">
        <v>28</v>
      </c>
      <c r="P293" s="95">
        <v>116</v>
      </c>
      <c r="Q293" s="131">
        <v>0.4</v>
      </c>
      <c r="R293" s="131">
        <f t="shared" si="89"/>
        <v>1299.2000000000003</v>
      </c>
      <c r="S293" s="222" t="s">
        <v>828</v>
      </c>
      <c r="T293" s="95">
        <v>235</v>
      </c>
      <c r="U293" s="63">
        <f t="shared" si="109"/>
        <v>3995</v>
      </c>
      <c r="V293" s="36" t="s">
        <v>829</v>
      </c>
      <c r="W293" s="63">
        <f t="shared" si="90"/>
        <v>15239.2</v>
      </c>
      <c r="X293" s="95">
        <f t="shared" si="101"/>
        <v>3400</v>
      </c>
      <c r="Y293" s="63">
        <v>1</v>
      </c>
      <c r="Z293" s="63">
        <v>459</v>
      </c>
      <c r="AA293" s="94">
        <f t="shared" si="102"/>
        <v>459</v>
      </c>
      <c r="AB293" s="99" t="s">
        <v>830</v>
      </c>
      <c r="AC293" s="86">
        <v>0</v>
      </c>
      <c r="AD293" s="86"/>
      <c r="AE293" s="63">
        <f t="shared" si="107"/>
        <v>3859</v>
      </c>
      <c r="AF293" s="63">
        <f t="shared" si="105"/>
        <v>19098.2</v>
      </c>
      <c r="AG293" s="88"/>
      <c r="AH293" s="88"/>
      <c r="AI293" s="170" t="str">
        <f t="shared" si="106"/>
        <v>652-PR</v>
      </c>
      <c r="AJ293" s="108"/>
      <c r="AK293" s="68"/>
      <c r="AL293" s="68"/>
      <c r="AM293" s="47"/>
    </row>
    <row r="294" spans="1:39" s="48" customFormat="1" ht="33" customHeight="1" x14ac:dyDescent="0.2">
      <c r="A294" s="52" t="s">
        <v>820</v>
      </c>
      <c r="B294" s="53" t="s">
        <v>38</v>
      </c>
      <c r="C294" s="33" t="s">
        <v>39</v>
      </c>
      <c r="D294" s="33" t="s">
        <v>54</v>
      </c>
      <c r="E294" s="69" t="s">
        <v>477</v>
      </c>
      <c r="F294" s="69" t="s">
        <v>831</v>
      </c>
      <c r="G294" s="69" t="s">
        <v>201</v>
      </c>
      <c r="H294" s="35">
        <v>45</v>
      </c>
      <c r="I294" s="53" t="s">
        <v>57</v>
      </c>
      <c r="J294" s="93">
        <v>585</v>
      </c>
      <c r="K294" s="94">
        <v>0</v>
      </c>
      <c r="L294" s="94">
        <v>17</v>
      </c>
      <c r="M294" s="94">
        <f t="shared" si="108"/>
        <v>17</v>
      </c>
      <c r="N294" s="63">
        <f t="shared" si="100"/>
        <v>9945</v>
      </c>
      <c r="O294" s="95">
        <v>14</v>
      </c>
      <c r="P294" s="95">
        <v>128</v>
      </c>
      <c r="Q294" s="131">
        <v>0.4</v>
      </c>
      <c r="R294" s="131">
        <f t="shared" si="89"/>
        <v>716.80000000000007</v>
      </c>
      <c r="S294" s="222" t="s">
        <v>832</v>
      </c>
      <c r="T294" s="95">
        <v>235</v>
      </c>
      <c r="U294" s="63">
        <f t="shared" si="109"/>
        <v>3995</v>
      </c>
      <c r="V294" s="390" t="s">
        <v>391</v>
      </c>
      <c r="W294" s="63">
        <f t="shared" si="90"/>
        <v>14656.8</v>
      </c>
      <c r="X294" s="95">
        <f t="shared" si="101"/>
        <v>3400</v>
      </c>
      <c r="Y294" s="95">
        <v>1</v>
      </c>
      <c r="Z294" s="95">
        <v>685</v>
      </c>
      <c r="AA294" s="94">
        <f t="shared" si="102"/>
        <v>685</v>
      </c>
      <c r="AB294" s="99" t="s">
        <v>833</v>
      </c>
      <c r="AC294" s="86">
        <v>0</v>
      </c>
      <c r="AD294" s="86"/>
      <c r="AE294" s="63">
        <f t="shared" si="107"/>
        <v>4085</v>
      </c>
      <c r="AF294" s="63">
        <f t="shared" si="105"/>
        <v>18741.8</v>
      </c>
      <c r="AG294" s="88"/>
      <c r="AH294" s="88"/>
      <c r="AI294" s="170" t="str">
        <f t="shared" si="106"/>
        <v>652-PR</v>
      </c>
      <c r="AJ294" s="108"/>
      <c r="AK294" s="68"/>
      <c r="AL294" s="68"/>
      <c r="AM294" s="47" t="s">
        <v>834</v>
      </c>
    </row>
    <row r="295" spans="1:39" s="48" customFormat="1" ht="33.75" customHeight="1" x14ac:dyDescent="0.2">
      <c r="A295" s="52" t="s">
        <v>820</v>
      </c>
      <c r="B295" s="53" t="s">
        <v>38</v>
      </c>
      <c r="C295" s="33" t="s">
        <v>39</v>
      </c>
      <c r="D295" s="33" t="s">
        <v>54</v>
      </c>
      <c r="E295" s="69" t="s">
        <v>477</v>
      </c>
      <c r="F295" s="69" t="s">
        <v>831</v>
      </c>
      <c r="G295" s="69" t="s">
        <v>201</v>
      </c>
      <c r="H295" s="35">
        <v>45</v>
      </c>
      <c r="I295" s="53" t="s">
        <v>57</v>
      </c>
      <c r="J295" s="93">
        <v>585</v>
      </c>
      <c r="K295" s="94">
        <v>17</v>
      </c>
      <c r="L295" s="94">
        <v>0</v>
      </c>
      <c r="M295" s="94">
        <f t="shared" si="108"/>
        <v>17</v>
      </c>
      <c r="N295" s="63">
        <f t="shared" si="100"/>
        <v>9945</v>
      </c>
      <c r="O295" s="95">
        <v>14</v>
      </c>
      <c r="P295" s="95">
        <v>128</v>
      </c>
      <c r="Q295" s="131">
        <v>0.4</v>
      </c>
      <c r="R295" s="131">
        <f t="shared" si="89"/>
        <v>716.80000000000007</v>
      </c>
      <c r="S295" s="222" t="s">
        <v>835</v>
      </c>
      <c r="T295" s="95">
        <v>235</v>
      </c>
      <c r="U295" s="63">
        <f t="shared" si="109"/>
        <v>3995</v>
      </c>
      <c r="V295" s="36" t="s">
        <v>391</v>
      </c>
      <c r="W295" s="63">
        <f t="shared" si="90"/>
        <v>14656.8</v>
      </c>
      <c r="X295" s="95">
        <f t="shared" si="101"/>
        <v>3400</v>
      </c>
      <c r="Y295" s="95">
        <v>1</v>
      </c>
      <c r="Z295" s="95">
        <v>685</v>
      </c>
      <c r="AA295" s="94">
        <f t="shared" si="102"/>
        <v>685</v>
      </c>
      <c r="AB295" s="99" t="s">
        <v>833</v>
      </c>
      <c r="AC295" s="86">
        <v>0</v>
      </c>
      <c r="AD295" s="86"/>
      <c r="AE295" s="63">
        <f t="shared" si="107"/>
        <v>4085</v>
      </c>
      <c r="AF295" s="63">
        <f t="shared" si="105"/>
        <v>18741.8</v>
      </c>
      <c r="AG295" s="88"/>
      <c r="AH295" s="88"/>
      <c r="AI295" s="170" t="str">
        <f t="shared" si="106"/>
        <v>652-PR</v>
      </c>
      <c r="AJ295" s="108"/>
      <c r="AK295" s="68"/>
      <c r="AL295" s="68"/>
      <c r="AM295" s="47"/>
    </row>
    <row r="296" spans="1:39" s="48" customFormat="1" ht="38.25" customHeight="1" x14ac:dyDescent="0.2">
      <c r="A296" s="52" t="s">
        <v>820</v>
      </c>
      <c r="B296" s="394" t="s">
        <v>983</v>
      </c>
      <c r="C296" s="395" t="s">
        <v>39</v>
      </c>
      <c r="D296" s="395" t="s">
        <v>54</v>
      </c>
      <c r="E296" s="396" t="s">
        <v>220</v>
      </c>
      <c r="F296" s="396" t="s">
        <v>65</v>
      </c>
      <c r="G296" s="69" t="s">
        <v>389</v>
      </c>
      <c r="H296" s="35">
        <v>45</v>
      </c>
      <c r="I296" s="53" t="s">
        <v>57</v>
      </c>
      <c r="J296" s="93">
        <v>585</v>
      </c>
      <c r="K296" s="94">
        <v>18</v>
      </c>
      <c r="L296" s="94">
        <v>0</v>
      </c>
      <c r="M296" s="94">
        <f t="shared" si="108"/>
        <v>18</v>
      </c>
      <c r="N296" s="63">
        <f t="shared" si="100"/>
        <v>10530</v>
      </c>
      <c r="O296" s="95">
        <v>28</v>
      </c>
      <c r="P296" s="95">
        <v>14</v>
      </c>
      <c r="Q296" s="131">
        <v>0.4</v>
      </c>
      <c r="R296" s="96">
        <f t="shared" si="89"/>
        <v>156.80000000000001</v>
      </c>
      <c r="S296" s="69" t="s">
        <v>836</v>
      </c>
      <c r="T296" s="95">
        <v>385</v>
      </c>
      <c r="U296" s="63">
        <f t="shared" si="109"/>
        <v>6930</v>
      </c>
      <c r="V296" s="36" t="s">
        <v>391</v>
      </c>
      <c r="W296" s="63">
        <f t="shared" si="90"/>
        <v>17616.8</v>
      </c>
      <c r="X296" s="63">
        <f t="shared" si="101"/>
        <v>3600</v>
      </c>
      <c r="Y296" s="63">
        <v>1</v>
      </c>
      <c r="Z296" s="63">
        <v>160</v>
      </c>
      <c r="AA296" s="94">
        <f t="shared" si="102"/>
        <v>160</v>
      </c>
      <c r="AB296" s="99" t="s">
        <v>837</v>
      </c>
      <c r="AC296" s="94">
        <v>0</v>
      </c>
      <c r="AD296" s="94"/>
      <c r="AE296" s="63">
        <f t="shared" si="107"/>
        <v>3760</v>
      </c>
      <c r="AF296" s="63">
        <f t="shared" si="105"/>
        <v>21376.799999999999</v>
      </c>
      <c r="AG296" s="88"/>
      <c r="AH296" s="88"/>
      <c r="AI296" s="170" t="str">
        <f t="shared" si="106"/>
        <v>652-PR</v>
      </c>
      <c r="AJ296" s="108"/>
      <c r="AK296" s="68"/>
      <c r="AL296" s="68"/>
      <c r="AM296" s="47"/>
    </row>
    <row r="297" spans="1:39" s="48" customFormat="1" ht="38.25" customHeight="1" x14ac:dyDescent="0.2">
      <c r="A297" s="52" t="s">
        <v>820</v>
      </c>
      <c r="B297" s="53"/>
      <c r="C297" s="33" t="s">
        <v>39</v>
      </c>
      <c r="D297" s="33" t="s">
        <v>54</v>
      </c>
      <c r="E297" s="69" t="s">
        <v>227</v>
      </c>
      <c r="F297" s="69" t="s">
        <v>65</v>
      </c>
      <c r="G297" s="69" t="s">
        <v>389</v>
      </c>
      <c r="H297" s="35">
        <v>45</v>
      </c>
      <c r="I297" s="53" t="s">
        <v>57</v>
      </c>
      <c r="J297" s="93">
        <v>585</v>
      </c>
      <c r="K297" s="94">
        <v>17</v>
      </c>
      <c r="L297" s="94">
        <v>0</v>
      </c>
      <c r="M297" s="94">
        <f t="shared" si="108"/>
        <v>17</v>
      </c>
      <c r="N297" s="63">
        <f t="shared" si="100"/>
        <v>9945</v>
      </c>
      <c r="O297" s="95">
        <v>28</v>
      </c>
      <c r="P297" s="95">
        <v>31</v>
      </c>
      <c r="Q297" s="131">
        <v>0.4</v>
      </c>
      <c r="R297" s="96">
        <f t="shared" si="89"/>
        <v>347.2</v>
      </c>
      <c r="S297" s="69" t="s">
        <v>838</v>
      </c>
      <c r="T297" s="95">
        <v>385</v>
      </c>
      <c r="U297" s="63">
        <f t="shared" si="109"/>
        <v>6545</v>
      </c>
      <c r="V297" s="36" t="s">
        <v>391</v>
      </c>
      <c r="W297" s="63">
        <f t="shared" si="90"/>
        <v>16837.2</v>
      </c>
      <c r="X297" s="63">
        <f t="shared" si="101"/>
        <v>3400</v>
      </c>
      <c r="Y297" s="63">
        <v>1</v>
      </c>
      <c r="Z297" s="63">
        <v>160</v>
      </c>
      <c r="AA297" s="94">
        <f t="shared" si="102"/>
        <v>160</v>
      </c>
      <c r="AB297" s="35" t="s">
        <v>839</v>
      </c>
      <c r="AC297" s="94">
        <v>0</v>
      </c>
      <c r="AD297" s="94"/>
      <c r="AE297" s="63">
        <f t="shared" si="107"/>
        <v>3560</v>
      </c>
      <c r="AF297" s="63">
        <f t="shared" si="105"/>
        <v>20397.2</v>
      </c>
      <c r="AG297" s="88"/>
      <c r="AH297" s="88"/>
      <c r="AI297" s="170" t="str">
        <f t="shared" si="106"/>
        <v>652-PR</v>
      </c>
      <c r="AJ297" s="108"/>
      <c r="AK297" s="68"/>
      <c r="AL297" s="68"/>
      <c r="AM297" s="47" t="s">
        <v>840</v>
      </c>
    </row>
    <row r="298" spans="1:39" s="48" customFormat="1" ht="40.5" customHeight="1" x14ac:dyDescent="0.2">
      <c r="A298" s="52" t="s">
        <v>820</v>
      </c>
      <c r="B298" s="53"/>
      <c r="C298" s="33" t="s">
        <v>39</v>
      </c>
      <c r="D298" s="33" t="s">
        <v>54</v>
      </c>
      <c r="E298" s="69" t="s">
        <v>231</v>
      </c>
      <c r="F298" s="69" t="s">
        <v>85</v>
      </c>
      <c r="G298" s="69" t="s">
        <v>389</v>
      </c>
      <c r="H298" s="35">
        <v>45</v>
      </c>
      <c r="I298" s="53" t="s">
        <v>251</v>
      </c>
      <c r="J298" s="93">
        <v>585</v>
      </c>
      <c r="K298" s="94">
        <v>0</v>
      </c>
      <c r="L298" s="94">
        <v>17</v>
      </c>
      <c r="M298" s="94">
        <f t="shared" si="108"/>
        <v>17</v>
      </c>
      <c r="N298" s="63">
        <f t="shared" si="100"/>
        <v>9945</v>
      </c>
      <c r="O298" s="95">
        <v>28</v>
      </c>
      <c r="P298" s="95">
        <v>8</v>
      </c>
      <c r="Q298" s="131">
        <v>0.4</v>
      </c>
      <c r="R298" s="131">
        <f t="shared" si="89"/>
        <v>89.600000000000009</v>
      </c>
      <c r="S298" s="222" t="s">
        <v>841</v>
      </c>
      <c r="T298" s="95">
        <v>385</v>
      </c>
      <c r="U298" s="63">
        <f t="shared" si="109"/>
        <v>6545</v>
      </c>
      <c r="V298" s="36" t="s">
        <v>391</v>
      </c>
      <c r="W298" s="63">
        <f t="shared" si="90"/>
        <v>16579.599999999999</v>
      </c>
      <c r="X298" s="63">
        <f t="shared" si="101"/>
        <v>3400</v>
      </c>
      <c r="Y298" s="63">
        <v>1</v>
      </c>
      <c r="Z298" s="63">
        <v>160</v>
      </c>
      <c r="AA298" s="94">
        <f t="shared" si="102"/>
        <v>160</v>
      </c>
      <c r="AB298" s="35" t="s">
        <v>842</v>
      </c>
      <c r="AC298" s="86">
        <v>0</v>
      </c>
      <c r="AD298" s="86"/>
      <c r="AE298" s="63">
        <f t="shared" si="107"/>
        <v>3560</v>
      </c>
      <c r="AF298" s="63">
        <f t="shared" si="105"/>
        <v>20139.599999999999</v>
      </c>
      <c r="AG298" s="88"/>
      <c r="AH298" s="88"/>
      <c r="AI298" s="170" t="str">
        <f t="shared" si="106"/>
        <v>652-PR</v>
      </c>
      <c r="AJ298" s="286"/>
      <c r="AK298" s="68"/>
      <c r="AL298" s="68"/>
      <c r="AM298" s="47"/>
    </row>
    <row r="299" spans="1:39" s="48" customFormat="1" ht="39" customHeight="1" x14ac:dyDescent="0.2">
      <c r="A299" s="52" t="s">
        <v>820</v>
      </c>
      <c r="B299" s="394" t="s">
        <v>994</v>
      </c>
      <c r="C299" s="395" t="s">
        <v>39</v>
      </c>
      <c r="D299" s="395" t="s">
        <v>63</v>
      </c>
      <c r="E299" s="396" t="s">
        <v>237</v>
      </c>
      <c r="F299" s="396" t="s">
        <v>200</v>
      </c>
      <c r="G299" s="396" t="s">
        <v>201</v>
      </c>
      <c r="H299" s="35">
        <v>45</v>
      </c>
      <c r="I299" s="53" t="s">
        <v>44</v>
      </c>
      <c r="J299" s="93">
        <v>1200</v>
      </c>
      <c r="K299" s="94">
        <v>0</v>
      </c>
      <c r="L299" s="94">
        <v>20</v>
      </c>
      <c r="M299" s="94">
        <f t="shared" si="108"/>
        <v>20</v>
      </c>
      <c r="N299" s="63">
        <f t="shared" si="100"/>
        <v>24000</v>
      </c>
      <c r="O299" s="95">
        <v>0</v>
      </c>
      <c r="P299" s="95">
        <v>0</v>
      </c>
      <c r="Q299" s="131">
        <v>0.4</v>
      </c>
      <c r="R299" s="131">
        <f t="shared" si="89"/>
        <v>0</v>
      </c>
      <c r="S299" s="82"/>
      <c r="T299" s="95">
        <v>0</v>
      </c>
      <c r="U299" s="63">
        <f t="shared" si="109"/>
        <v>0</v>
      </c>
      <c r="V299" s="138"/>
      <c r="W299" s="63">
        <f t="shared" si="90"/>
        <v>24000</v>
      </c>
      <c r="X299" s="95">
        <f t="shared" si="101"/>
        <v>4000</v>
      </c>
      <c r="Y299" s="95">
        <v>21</v>
      </c>
      <c r="Z299" s="95">
        <v>160</v>
      </c>
      <c r="AA299" s="94">
        <f t="shared" si="102"/>
        <v>3360</v>
      </c>
      <c r="AB299" s="35" t="s">
        <v>843</v>
      </c>
      <c r="AC299" s="86">
        <v>0</v>
      </c>
      <c r="AD299" s="86"/>
      <c r="AE299" s="63">
        <f t="shared" si="107"/>
        <v>7360</v>
      </c>
      <c r="AF299" s="63">
        <f t="shared" si="105"/>
        <v>31360</v>
      </c>
      <c r="AG299" s="88"/>
      <c r="AH299" s="88"/>
      <c r="AI299" s="170" t="str">
        <f t="shared" si="106"/>
        <v>652-PR</v>
      </c>
      <c r="AJ299" s="286"/>
      <c r="AK299" s="68"/>
      <c r="AL299" s="68"/>
      <c r="AM299" s="47"/>
    </row>
    <row r="300" spans="1:39" s="48" customFormat="1" ht="39" customHeight="1" x14ac:dyDescent="0.2">
      <c r="A300" s="52" t="s">
        <v>820</v>
      </c>
      <c r="B300" s="394" t="s">
        <v>996</v>
      </c>
      <c r="C300" s="395" t="s">
        <v>39</v>
      </c>
      <c r="D300" s="395" t="s">
        <v>63</v>
      </c>
      <c r="E300" s="396" t="s">
        <v>237</v>
      </c>
      <c r="F300" s="396" t="s">
        <v>200</v>
      </c>
      <c r="G300" s="396" t="s">
        <v>201</v>
      </c>
      <c r="H300" s="35">
        <v>45</v>
      </c>
      <c r="I300" s="53" t="s">
        <v>44</v>
      </c>
      <c r="J300" s="93">
        <v>1200</v>
      </c>
      <c r="K300" s="94">
        <v>17</v>
      </c>
      <c r="L300" s="94">
        <v>0</v>
      </c>
      <c r="M300" s="94">
        <f t="shared" si="108"/>
        <v>17</v>
      </c>
      <c r="N300" s="63">
        <f t="shared" si="100"/>
        <v>20400</v>
      </c>
      <c r="O300" s="95">
        <v>0</v>
      </c>
      <c r="P300" s="95">
        <v>0</v>
      </c>
      <c r="Q300" s="131">
        <v>0.4</v>
      </c>
      <c r="R300" s="131">
        <v>0</v>
      </c>
      <c r="S300" s="82"/>
      <c r="T300" s="95">
        <v>0</v>
      </c>
      <c r="U300" s="63">
        <v>0</v>
      </c>
      <c r="V300" s="138"/>
      <c r="W300" s="63">
        <f t="shared" si="90"/>
        <v>20400</v>
      </c>
      <c r="X300" s="95">
        <f t="shared" si="101"/>
        <v>3400</v>
      </c>
      <c r="Y300" s="95">
        <v>21</v>
      </c>
      <c r="Z300" s="95">
        <v>160</v>
      </c>
      <c r="AA300" s="94">
        <f t="shared" si="102"/>
        <v>3360</v>
      </c>
      <c r="AB300" s="35" t="s">
        <v>843</v>
      </c>
      <c r="AC300" s="86">
        <v>0</v>
      </c>
      <c r="AD300" s="63">
        <v>7360</v>
      </c>
      <c r="AE300" s="63">
        <f t="shared" si="107"/>
        <v>6760</v>
      </c>
      <c r="AF300" s="63">
        <f t="shared" si="105"/>
        <v>27160</v>
      </c>
      <c r="AG300" s="88"/>
      <c r="AH300" s="170" t="s">
        <v>38</v>
      </c>
      <c r="AI300" s="170" t="str">
        <f t="shared" si="106"/>
        <v>652-PR</v>
      </c>
      <c r="AJ300" s="68"/>
      <c r="AK300" s="68"/>
      <c r="AL300" s="47"/>
      <c r="AM300" s="47"/>
    </row>
    <row r="301" spans="1:39" s="48" customFormat="1" ht="42" customHeight="1" x14ac:dyDescent="0.2">
      <c r="A301" s="52" t="s">
        <v>820</v>
      </c>
      <c r="B301" s="394" t="s">
        <v>997</v>
      </c>
      <c r="C301" s="395" t="s">
        <v>39</v>
      </c>
      <c r="D301" s="395" t="s">
        <v>63</v>
      </c>
      <c r="E301" s="396" t="s">
        <v>237</v>
      </c>
      <c r="F301" s="396" t="s">
        <v>200</v>
      </c>
      <c r="G301" s="396" t="s">
        <v>405</v>
      </c>
      <c r="H301" s="35">
        <v>45</v>
      </c>
      <c r="I301" s="53" t="s">
        <v>44</v>
      </c>
      <c r="J301" s="93">
        <v>1200</v>
      </c>
      <c r="K301" s="94">
        <v>20</v>
      </c>
      <c r="L301" s="94">
        <v>0</v>
      </c>
      <c r="M301" s="94">
        <f t="shared" si="108"/>
        <v>20</v>
      </c>
      <c r="N301" s="63">
        <f t="shared" si="100"/>
        <v>24000</v>
      </c>
      <c r="O301" s="95">
        <v>0</v>
      </c>
      <c r="P301" s="95">
        <v>0</v>
      </c>
      <c r="Q301" s="131">
        <v>0.4</v>
      </c>
      <c r="R301" s="131">
        <f t="shared" si="89"/>
        <v>0</v>
      </c>
      <c r="S301" s="82"/>
      <c r="T301" s="95">
        <v>0</v>
      </c>
      <c r="U301" s="63">
        <f t="shared" si="109"/>
        <v>0</v>
      </c>
      <c r="V301" s="138"/>
      <c r="W301" s="63">
        <f t="shared" si="90"/>
        <v>24000</v>
      </c>
      <c r="X301" s="95">
        <f t="shared" si="101"/>
        <v>4000</v>
      </c>
      <c r="Y301" s="95">
        <v>14</v>
      </c>
      <c r="Z301" s="95">
        <v>160</v>
      </c>
      <c r="AA301" s="94">
        <f t="shared" si="102"/>
        <v>2240</v>
      </c>
      <c r="AB301" s="99" t="s">
        <v>844</v>
      </c>
      <c r="AC301" s="86">
        <v>0</v>
      </c>
      <c r="AD301" s="86"/>
      <c r="AE301" s="63">
        <f t="shared" si="107"/>
        <v>6240</v>
      </c>
      <c r="AF301" s="63">
        <f t="shared" si="105"/>
        <v>30240</v>
      </c>
      <c r="AG301" s="88"/>
      <c r="AH301" s="88"/>
      <c r="AI301" s="170" t="str">
        <f t="shared" si="106"/>
        <v>652-PR</v>
      </c>
      <c r="AJ301" s="286"/>
      <c r="AK301" s="68"/>
      <c r="AL301" s="68"/>
      <c r="AM301" s="47"/>
    </row>
    <row r="302" spans="1:39" s="48" customFormat="1" ht="41.25" customHeight="1" x14ac:dyDescent="0.2">
      <c r="A302" s="52" t="s">
        <v>820</v>
      </c>
      <c r="B302" s="53"/>
      <c r="C302" s="33" t="s">
        <v>39</v>
      </c>
      <c r="D302" s="33" t="s">
        <v>63</v>
      </c>
      <c r="E302" s="69" t="s">
        <v>237</v>
      </c>
      <c r="F302" s="69" t="s">
        <v>404</v>
      </c>
      <c r="G302" s="69" t="s">
        <v>405</v>
      </c>
      <c r="H302" s="35">
        <v>45</v>
      </c>
      <c r="I302" s="53" t="s">
        <v>44</v>
      </c>
      <c r="J302" s="93">
        <v>1200</v>
      </c>
      <c r="K302" s="94">
        <v>0</v>
      </c>
      <c r="L302" s="94">
        <v>15</v>
      </c>
      <c r="M302" s="94">
        <f t="shared" si="108"/>
        <v>15</v>
      </c>
      <c r="N302" s="63">
        <f t="shared" si="100"/>
        <v>18000</v>
      </c>
      <c r="O302" s="95">
        <v>0</v>
      </c>
      <c r="P302" s="95">
        <v>0</v>
      </c>
      <c r="Q302" s="131">
        <v>0.4</v>
      </c>
      <c r="R302" s="131">
        <f t="shared" si="89"/>
        <v>0</v>
      </c>
      <c r="S302" s="82"/>
      <c r="T302" s="95">
        <v>0</v>
      </c>
      <c r="U302" s="63">
        <f t="shared" si="109"/>
        <v>0</v>
      </c>
      <c r="V302" s="36"/>
      <c r="W302" s="63">
        <f t="shared" si="90"/>
        <v>18000</v>
      </c>
      <c r="X302" s="95">
        <f t="shared" si="101"/>
        <v>3000</v>
      </c>
      <c r="Y302" s="95">
        <v>14</v>
      </c>
      <c r="Z302" s="95">
        <v>160</v>
      </c>
      <c r="AA302" s="94">
        <f t="shared" si="102"/>
        <v>2240</v>
      </c>
      <c r="AB302" s="99" t="s">
        <v>845</v>
      </c>
      <c r="AC302" s="86">
        <v>0</v>
      </c>
      <c r="AD302" s="86"/>
      <c r="AE302" s="63">
        <f t="shared" si="107"/>
        <v>5240</v>
      </c>
      <c r="AF302" s="63">
        <f t="shared" si="105"/>
        <v>23240</v>
      </c>
      <c r="AG302" s="88"/>
      <c r="AH302" s="88"/>
      <c r="AI302" s="170" t="str">
        <f t="shared" si="106"/>
        <v>652-PR</v>
      </c>
      <c r="AJ302" s="286"/>
      <c r="AK302" s="68"/>
      <c r="AL302" s="68"/>
      <c r="AM302" s="47"/>
    </row>
    <row r="303" spans="1:39" s="48" customFormat="1" ht="34.5" customHeight="1" x14ac:dyDescent="0.2">
      <c r="A303" s="52" t="s">
        <v>820</v>
      </c>
      <c r="B303" s="53"/>
      <c r="C303" s="33" t="s">
        <v>39</v>
      </c>
      <c r="D303" s="33" t="s">
        <v>63</v>
      </c>
      <c r="E303" s="69" t="s">
        <v>574</v>
      </c>
      <c r="F303" s="69" t="s">
        <v>404</v>
      </c>
      <c r="G303" s="69" t="s">
        <v>405</v>
      </c>
      <c r="H303" s="35">
        <v>45</v>
      </c>
      <c r="I303" s="53" t="s">
        <v>44</v>
      </c>
      <c r="J303" s="93">
        <v>1200</v>
      </c>
      <c r="K303" s="94">
        <v>15</v>
      </c>
      <c r="L303" s="94">
        <v>0</v>
      </c>
      <c r="M303" s="94">
        <f t="shared" si="108"/>
        <v>15</v>
      </c>
      <c r="N303" s="63">
        <f t="shared" si="100"/>
        <v>18000</v>
      </c>
      <c r="O303" s="95">
        <v>0</v>
      </c>
      <c r="P303" s="95">
        <v>0</v>
      </c>
      <c r="Q303" s="131">
        <v>0.4</v>
      </c>
      <c r="R303" s="131">
        <f t="shared" si="89"/>
        <v>0</v>
      </c>
      <c r="S303" s="82"/>
      <c r="T303" s="63">
        <v>0</v>
      </c>
      <c r="U303" s="63">
        <f t="shared" si="109"/>
        <v>0</v>
      </c>
      <c r="V303" s="36"/>
      <c r="W303" s="63">
        <f t="shared" si="90"/>
        <v>18000</v>
      </c>
      <c r="X303" s="63">
        <f t="shared" si="101"/>
        <v>3000</v>
      </c>
      <c r="Y303" s="63">
        <v>14</v>
      </c>
      <c r="Z303" s="63">
        <v>160</v>
      </c>
      <c r="AA303" s="94">
        <f t="shared" si="102"/>
        <v>2240</v>
      </c>
      <c r="AB303" s="35" t="s">
        <v>846</v>
      </c>
      <c r="AC303" s="86">
        <v>0</v>
      </c>
      <c r="AD303" s="86"/>
      <c r="AE303" s="63">
        <f t="shared" si="107"/>
        <v>5240</v>
      </c>
      <c r="AF303" s="63">
        <f t="shared" si="105"/>
        <v>23240</v>
      </c>
      <c r="AG303" s="88"/>
      <c r="AH303" s="88"/>
      <c r="AI303" s="170" t="str">
        <f t="shared" si="106"/>
        <v>652-PR</v>
      </c>
      <c r="AJ303" s="286"/>
      <c r="AK303" s="68"/>
      <c r="AL303" s="68"/>
      <c r="AM303" s="47"/>
    </row>
    <row r="304" spans="1:39" s="48" customFormat="1" ht="50.25" customHeight="1" x14ac:dyDescent="0.2">
      <c r="A304" s="52" t="s">
        <v>820</v>
      </c>
      <c r="B304" s="53"/>
      <c r="C304" s="33" t="s">
        <v>39</v>
      </c>
      <c r="D304" s="33" t="s">
        <v>63</v>
      </c>
      <c r="E304" s="69" t="s">
        <v>574</v>
      </c>
      <c r="F304" s="69" t="s">
        <v>148</v>
      </c>
      <c r="G304" s="69" t="s">
        <v>389</v>
      </c>
      <c r="H304" s="35">
        <v>45</v>
      </c>
      <c r="I304" s="53" t="s">
        <v>251</v>
      </c>
      <c r="J304" s="93">
        <v>585</v>
      </c>
      <c r="K304" s="94">
        <v>0</v>
      </c>
      <c r="L304" s="94">
        <v>20</v>
      </c>
      <c r="M304" s="94">
        <f t="shared" si="108"/>
        <v>20</v>
      </c>
      <c r="N304" s="63">
        <f t="shared" si="100"/>
        <v>11700</v>
      </c>
      <c r="O304" s="95">
        <v>17</v>
      </c>
      <c r="P304" s="95">
        <v>10</v>
      </c>
      <c r="Q304" s="131">
        <v>0.4</v>
      </c>
      <c r="R304" s="131">
        <f t="shared" si="89"/>
        <v>68</v>
      </c>
      <c r="S304" s="82"/>
      <c r="T304" s="95">
        <v>385</v>
      </c>
      <c r="U304" s="63">
        <f t="shared" si="109"/>
        <v>7700</v>
      </c>
      <c r="V304" s="36" t="s">
        <v>391</v>
      </c>
      <c r="W304" s="63">
        <f t="shared" si="90"/>
        <v>19468</v>
      </c>
      <c r="X304" s="95">
        <f t="shared" si="101"/>
        <v>4000</v>
      </c>
      <c r="Y304" s="95">
        <v>1</v>
      </c>
      <c r="Z304" s="95">
        <v>160</v>
      </c>
      <c r="AA304" s="94">
        <f t="shared" si="102"/>
        <v>160</v>
      </c>
      <c r="AB304" s="99" t="s">
        <v>847</v>
      </c>
      <c r="AC304" s="86">
        <v>0</v>
      </c>
      <c r="AD304" s="86"/>
      <c r="AE304" s="63">
        <f t="shared" si="107"/>
        <v>4160</v>
      </c>
      <c r="AF304" s="63">
        <f t="shared" si="105"/>
        <v>23628</v>
      </c>
      <c r="AG304" s="88"/>
      <c r="AH304" s="88"/>
      <c r="AI304" s="166" t="str">
        <f t="shared" si="106"/>
        <v>652-PR</v>
      </c>
      <c r="AJ304" s="68" t="s">
        <v>848</v>
      </c>
      <c r="AK304" s="68"/>
      <c r="AL304" s="68"/>
      <c r="AM304" s="47"/>
    </row>
    <row r="305" spans="1:39" s="48" customFormat="1" ht="48" customHeight="1" x14ac:dyDescent="0.2">
      <c r="A305" s="52" t="s">
        <v>820</v>
      </c>
      <c r="B305" s="53"/>
      <c r="C305" s="33" t="s">
        <v>39</v>
      </c>
      <c r="D305" s="33" t="s">
        <v>63</v>
      </c>
      <c r="E305" s="164" t="s">
        <v>173</v>
      </c>
      <c r="F305" s="69" t="s">
        <v>148</v>
      </c>
      <c r="G305" s="69" t="s">
        <v>201</v>
      </c>
      <c r="H305" s="35">
        <v>45</v>
      </c>
      <c r="I305" s="53" t="s">
        <v>251</v>
      </c>
      <c r="J305" s="93">
        <v>585</v>
      </c>
      <c r="K305" s="94">
        <v>20</v>
      </c>
      <c r="L305" s="94">
        <v>0</v>
      </c>
      <c r="M305" s="94">
        <f t="shared" si="108"/>
        <v>20</v>
      </c>
      <c r="N305" s="63">
        <f t="shared" si="100"/>
        <v>11700</v>
      </c>
      <c r="O305" s="95">
        <v>14</v>
      </c>
      <c r="P305" s="95">
        <v>88</v>
      </c>
      <c r="Q305" s="131">
        <v>0.4</v>
      </c>
      <c r="R305" s="131">
        <f t="shared" si="89"/>
        <v>492.80000000000007</v>
      </c>
      <c r="S305" s="82" t="s">
        <v>849</v>
      </c>
      <c r="T305" s="95">
        <v>235</v>
      </c>
      <c r="U305" s="63">
        <f t="shared" si="109"/>
        <v>4700</v>
      </c>
      <c r="V305" s="36" t="s">
        <v>391</v>
      </c>
      <c r="W305" s="63">
        <f t="shared" si="90"/>
        <v>16892.8</v>
      </c>
      <c r="X305" s="95">
        <f t="shared" si="101"/>
        <v>4000</v>
      </c>
      <c r="Y305" s="95">
        <v>1</v>
      </c>
      <c r="Z305" s="95">
        <v>410</v>
      </c>
      <c r="AA305" s="94">
        <f t="shared" si="102"/>
        <v>410</v>
      </c>
      <c r="AB305" s="99" t="s">
        <v>850</v>
      </c>
      <c r="AC305" s="86">
        <v>0</v>
      </c>
      <c r="AD305" s="86"/>
      <c r="AE305" s="63">
        <f t="shared" si="107"/>
        <v>4410</v>
      </c>
      <c r="AF305" s="63">
        <f t="shared" si="105"/>
        <v>21302.799999999999</v>
      </c>
      <c r="AG305" s="88"/>
      <c r="AH305" s="88"/>
      <c r="AI305" s="166" t="str">
        <f t="shared" si="106"/>
        <v>652-PR</v>
      </c>
      <c r="AJ305" s="68"/>
      <c r="AK305" s="68"/>
      <c r="AL305" s="68"/>
      <c r="AM305" s="47" t="s">
        <v>851</v>
      </c>
    </row>
    <row r="306" spans="1:39" s="48" customFormat="1" ht="40.5" customHeight="1" x14ac:dyDescent="0.2">
      <c r="A306" s="52" t="s">
        <v>820</v>
      </c>
      <c r="B306" s="394" t="s">
        <v>442</v>
      </c>
      <c r="C306" s="395" t="s">
        <v>39</v>
      </c>
      <c r="D306" s="395" t="s">
        <v>40</v>
      </c>
      <c r="E306" s="396" t="s">
        <v>249</v>
      </c>
      <c r="F306" s="396" t="s">
        <v>200</v>
      </c>
      <c r="G306" s="69" t="s">
        <v>201</v>
      </c>
      <c r="H306" s="35">
        <v>45</v>
      </c>
      <c r="I306" s="53" t="s">
        <v>44</v>
      </c>
      <c r="J306" s="93">
        <v>1200</v>
      </c>
      <c r="K306" s="94">
        <v>0</v>
      </c>
      <c r="L306" s="94">
        <v>18</v>
      </c>
      <c r="M306" s="94">
        <f t="shared" si="108"/>
        <v>18</v>
      </c>
      <c r="N306" s="63">
        <f t="shared" si="100"/>
        <v>21600</v>
      </c>
      <c r="O306" s="95">
        <v>0</v>
      </c>
      <c r="P306" s="95">
        <v>0</v>
      </c>
      <c r="Q306" s="131">
        <v>0.4</v>
      </c>
      <c r="R306" s="131">
        <f t="shared" si="89"/>
        <v>0</v>
      </c>
      <c r="S306" s="82"/>
      <c r="T306" s="95">
        <v>0</v>
      </c>
      <c r="U306" s="63">
        <f t="shared" si="109"/>
        <v>0</v>
      </c>
      <c r="V306" s="36">
        <v>0</v>
      </c>
      <c r="W306" s="63">
        <f t="shared" si="90"/>
        <v>21600</v>
      </c>
      <c r="X306" s="95">
        <f t="shared" si="101"/>
        <v>3600</v>
      </c>
      <c r="Y306" s="95">
        <v>9</v>
      </c>
      <c r="Z306" s="95">
        <v>215</v>
      </c>
      <c r="AA306" s="94">
        <f t="shared" si="102"/>
        <v>1935</v>
      </c>
      <c r="AB306" s="35" t="s">
        <v>852</v>
      </c>
      <c r="AC306" s="86">
        <v>0</v>
      </c>
      <c r="AD306" s="86"/>
      <c r="AE306" s="63">
        <f t="shared" si="107"/>
        <v>5535</v>
      </c>
      <c r="AF306" s="63">
        <f t="shared" si="105"/>
        <v>27135</v>
      </c>
      <c r="AG306" s="88"/>
      <c r="AH306" s="88"/>
      <c r="AI306" s="166" t="str">
        <f t="shared" si="106"/>
        <v>652-PR</v>
      </c>
      <c r="AJ306" s="68" t="s">
        <v>853</v>
      </c>
      <c r="AK306" s="68"/>
      <c r="AL306" s="68"/>
      <c r="AM306" s="47"/>
    </row>
    <row r="307" spans="1:39" s="48" customFormat="1" ht="39.75" customHeight="1" x14ac:dyDescent="0.2">
      <c r="A307" s="52" t="s">
        <v>820</v>
      </c>
      <c r="B307" s="53"/>
      <c r="C307" s="33" t="s">
        <v>39</v>
      </c>
      <c r="D307" s="33" t="s">
        <v>40</v>
      </c>
      <c r="E307" s="69" t="s">
        <v>854</v>
      </c>
      <c r="F307" s="164" t="s">
        <v>65</v>
      </c>
      <c r="G307" s="164" t="s">
        <v>201</v>
      </c>
      <c r="H307" s="35">
        <v>45</v>
      </c>
      <c r="I307" s="165" t="s">
        <v>57</v>
      </c>
      <c r="J307" s="93">
        <v>585</v>
      </c>
      <c r="K307" s="94">
        <v>0</v>
      </c>
      <c r="L307" s="94">
        <v>17</v>
      </c>
      <c r="M307" s="94">
        <f t="shared" si="108"/>
        <v>17</v>
      </c>
      <c r="N307" s="63">
        <f t="shared" si="100"/>
        <v>9945</v>
      </c>
      <c r="O307" s="63">
        <v>28</v>
      </c>
      <c r="P307" s="63">
        <v>133</v>
      </c>
      <c r="Q307" s="96">
        <v>0.4</v>
      </c>
      <c r="R307" s="96">
        <f t="shared" si="89"/>
        <v>1489.6000000000001</v>
      </c>
      <c r="S307" s="69" t="s">
        <v>855</v>
      </c>
      <c r="T307" s="63">
        <v>235</v>
      </c>
      <c r="U307" s="63">
        <f t="shared" si="109"/>
        <v>3995</v>
      </c>
      <c r="V307" s="36" t="s">
        <v>391</v>
      </c>
      <c r="W307" s="63">
        <f t="shared" si="90"/>
        <v>15429.6</v>
      </c>
      <c r="X307" s="63">
        <f t="shared" si="101"/>
        <v>3400</v>
      </c>
      <c r="Y307" s="63">
        <v>1</v>
      </c>
      <c r="Z307" s="63">
        <v>660</v>
      </c>
      <c r="AA307" s="94">
        <f t="shared" si="102"/>
        <v>660</v>
      </c>
      <c r="AB307" s="99" t="s">
        <v>856</v>
      </c>
      <c r="AC307" s="94">
        <v>0</v>
      </c>
      <c r="AD307" s="94"/>
      <c r="AE307" s="63">
        <f t="shared" si="107"/>
        <v>4060</v>
      </c>
      <c r="AF307" s="63">
        <f t="shared" si="105"/>
        <v>19489.599999999999</v>
      </c>
      <c r="AG307" s="88"/>
      <c r="AH307" s="88"/>
      <c r="AI307" s="166" t="str">
        <f t="shared" si="106"/>
        <v>652-PR</v>
      </c>
      <c r="AJ307" s="68"/>
      <c r="AK307" s="68"/>
      <c r="AL307" s="68"/>
      <c r="AM307" s="47"/>
    </row>
    <row r="308" spans="1:39" s="48" customFormat="1" ht="40" customHeight="1" x14ac:dyDescent="0.2">
      <c r="A308" s="52" t="s">
        <v>820</v>
      </c>
      <c r="B308" s="53"/>
      <c r="C308" s="163" t="s">
        <v>39</v>
      </c>
      <c r="D308" s="163" t="s">
        <v>40</v>
      </c>
      <c r="E308" s="164" t="s">
        <v>41</v>
      </c>
      <c r="F308" s="69" t="s">
        <v>857</v>
      </c>
      <c r="G308" s="69" t="s">
        <v>821</v>
      </c>
      <c r="H308" s="35">
        <v>45</v>
      </c>
      <c r="I308" s="165" t="s">
        <v>44</v>
      </c>
      <c r="J308" s="93">
        <v>1200</v>
      </c>
      <c r="K308" s="94">
        <v>17</v>
      </c>
      <c r="L308" s="94">
        <v>0</v>
      </c>
      <c r="M308" s="94">
        <f t="shared" si="108"/>
        <v>17</v>
      </c>
      <c r="N308" s="63">
        <f t="shared" si="100"/>
        <v>20400</v>
      </c>
      <c r="O308" s="63">
        <v>0</v>
      </c>
      <c r="P308" s="63">
        <v>0</v>
      </c>
      <c r="Q308" s="96">
        <v>0.4</v>
      </c>
      <c r="R308" s="96">
        <f t="shared" si="89"/>
        <v>0</v>
      </c>
      <c r="S308" s="226"/>
      <c r="T308" s="63">
        <v>0</v>
      </c>
      <c r="U308" s="63">
        <f t="shared" si="109"/>
        <v>0</v>
      </c>
      <c r="V308" s="390"/>
      <c r="W308" s="63">
        <f t="shared" si="90"/>
        <v>20400</v>
      </c>
      <c r="X308" s="63">
        <f t="shared" si="101"/>
        <v>3400</v>
      </c>
      <c r="Y308" s="63">
        <v>14</v>
      </c>
      <c r="Z308" s="63">
        <v>330</v>
      </c>
      <c r="AA308" s="94">
        <f t="shared" si="102"/>
        <v>4620</v>
      </c>
      <c r="AB308" s="232" t="s">
        <v>858</v>
      </c>
      <c r="AC308" s="94">
        <v>0</v>
      </c>
      <c r="AD308" s="94"/>
      <c r="AE308" s="63">
        <f t="shared" si="107"/>
        <v>8020</v>
      </c>
      <c r="AF308" s="63">
        <f t="shared" si="105"/>
        <v>28420</v>
      </c>
      <c r="AG308" s="88"/>
      <c r="AH308" s="88"/>
      <c r="AI308" s="166" t="str">
        <f t="shared" si="106"/>
        <v>652-PR</v>
      </c>
      <c r="AJ308" s="68" t="s">
        <v>859</v>
      </c>
      <c r="AK308" s="68"/>
      <c r="AL308" s="68"/>
      <c r="AM308" s="47"/>
    </row>
    <row r="309" spans="1:39" s="48" customFormat="1" ht="41.25" customHeight="1" x14ac:dyDescent="0.2">
      <c r="A309" s="52" t="s">
        <v>820</v>
      </c>
      <c r="B309" s="53"/>
      <c r="C309" s="33" t="s">
        <v>39</v>
      </c>
      <c r="D309" s="33" t="s">
        <v>40</v>
      </c>
      <c r="E309" s="69" t="s">
        <v>860</v>
      </c>
      <c r="F309" s="164" t="s">
        <v>65</v>
      </c>
      <c r="G309" s="164" t="s">
        <v>389</v>
      </c>
      <c r="H309" s="35">
        <v>45</v>
      </c>
      <c r="I309" s="165" t="s">
        <v>57</v>
      </c>
      <c r="J309" s="93">
        <v>585</v>
      </c>
      <c r="K309" s="94">
        <v>17</v>
      </c>
      <c r="L309" s="94">
        <v>0</v>
      </c>
      <c r="M309" s="94">
        <f t="shared" si="108"/>
        <v>17</v>
      </c>
      <c r="N309" s="63">
        <f t="shared" si="100"/>
        <v>9945</v>
      </c>
      <c r="O309" s="63">
        <v>28</v>
      </c>
      <c r="P309" s="63">
        <v>88</v>
      </c>
      <c r="Q309" s="96">
        <v>0.4</v>
      </c>
      <c r="R309" s="96">
        <f t="shared" si="89"/>
        <v>985.60000000000014</v>
      </c>
      <c r="S309" s="226" t="s">
        <v>861</v>
      </c>
      <c r="T309" s="63">
        <v>385</v>
      </c>
      <c r="U309" s="63">
        <f t="shared" si="109"/>
        <v>6545</v>
      </c>
      <c r="V309" s="390" t="s">
        <v>391</v>
      </c>
      <c r="W309" s="63">
        <f t="shared" si="90"/>
        <v>17475.599999999999</v>
      </c>
      <c r="X309" s="63">
        <f t="shared" si="101"/>
        <v>3400</v>
      </c>
      <c r="Y309" s="63">
        <v>1</v>
      </c>
      <c r="Z309" s="63">
        <v>420</v>
      </c>
      <c r="AA309" s="94">
        <f t="shared" si="102"/>
        <v>420</v>
      </c>
      <c r="AB309" s="99" t="s">
        <v>862</v>
      </c>
      <c r="AC309" s="94">
        <v>0</v>
      </c>
      <c r="AD309" s="94"/>
      <c r="AE309" s="63">
        <f t="shared" si="107"/>
        <v>3820</v>
      </c>
      <c r="AF309" s="63">
        <f t="shared" si="105"/>
        <v>21295.599999999999</v>
      </c>
      <c r="AG309" s="88"/>
      <c r="AH309" s="88"/>
      <c r="AI309" s="166" t="str">
        <f t="shared" si="106"/>
        <v>652-PR</v>
      </c>
      <c r="AJ309" s="68"/>
      <c r="AK309" s="68"/>
      <c r="AL309" s="68"/>
      <c r="AM309" s="47"/>
    </row>
    <row r="310" spans="1:39" s="48" customFormat="1" ht="48.75" customHeight="1" x14ac:dyDescent="0.2">
      <c r="A310" s="52" t="s">
        <v>820</v>
      </c>
      <c r="B310" s="53"/>
      <c r="C310" s="163" t="s">
        <v>39</v>
      </c>
      <c r="D310" s="163" t="s">
        <v>40</v>
      </c>
      <c r="E310" s="164" t="s">
        <v>41</v>
      </c>
      <c r="F310" s="69" t="s">
        <v>210</v>
      </c>
      <c r="G310" s="69" t="s">
        <v>211</v>
      </c>
      <c r="H310" s="35">
        <v>45</v>
      </c>
      <c r="I310" s="165" t="s">
        <v>44</v>
      </c>
      <c r="J310" s="93">
        <v>1200</v>
      </c>
      <c r="K310" s="94">
        <v>0</v>
      </c>
      <c r="L310" s="94">
        <v>17</v>
      </c>
      <c r="M310" s="94">
        <f t="shared" si="108"/>
        <v>17</v>
      </c>
      <c r="N310" s="63">
        <f t="shared" si="100"/>
        <v>20400</v>
      </c>
      <c r="O310" s="95">
        <v>0</v>
      </c>
      <c r="P310" s="95">
        <v>188</v>
      </c>
      <c r="Q310" s="131">
        <v>0.4</v>
      </c>
      <c r="R310" s="131">
        <f t="shared" si="89"/>
        <v>0</v>
      </c>
      <c r="S310" s="82"/>
      <c r="T310" s="95">
        <v>0</v>
      </c>
      <c r="U310" s="63">
        <f t="shared" si="109"/>
        <v>0</v>
      </c>
      <c r="V310" s="36"/>
      <c r="W310" s="63">
        <f t="shared" si="90"/>
        <v>20400</v>
      </c>
      <c r="X310" s="95">
        <f t="shared" si="101"/>
        <v>3400</v>
      </c>
      <c r="Y310" s="63">
        <v>14</v>
      </c>
      <c r="Z310" s="63">
        <v>536</v>
      </c>
      <c r="AA310" s="94">
        <f t="shared" si="102"/>
        <v>7504</v>
      </c>
      <c r="AB310" s="232" t="s">
        <v>863</v>
      </c>
      <c r="AC310" s="86">
        <v>0</v>
      </c>
      <c r="AD310" s="86"/>
      <c r="AE310" s="63">
        <f t="shared" si="107"/>
        <v>10904</v>
      </c>
      <c r="AF310" s="63">
        <f t="shared" si="105"/>
        <v>31304</v>
      </c>
      <c r="AG310" s="88"/>
      <c r="AH310" s="88"/>
      <c r="AI310" s="166" t="str">
        <f t="shared" si="106"/>
        <v>652-PR</v>
      </c>
      <c r="AJ310" s="68" t="s">
        <v>259</v>
      </c>
      <c r="AK310" s="68"/>
      <c r="AL310" s="68"/>
      <c r="AM310" s="47"/>
    </row>
    <row r="311" spans="1:39" s="48" customFormat="1" ht="42" customHeight="1" x14ac:dyDescent="0.2">
      <c r="A311" s="52" t="s">
        <v>820</v>
      </c>
      <c r="B311" s="53"/>
      <c r="C311" s="163" t="s">
        <v>39</v>
      </c>
      <c r="D311" s="163" t="s">
        <v>40</v>
      </c>
      <c r="E311" s="164" t="s">
        <v>41</v>
      </c>
      <c r="F311" s="69" t="s">
        <v>864</v>
      </c>
      <c r="G311" s="69" t="s">
        <v>865</v>
      </c>
      <c r="H311" s="35">
        <v>45</v>
      </c>
      <c r="I311" s="165" t="s">
        <v>44</v>
      </c>
      <c r="J311" s="93">
        <v>1200</v>
      </c>
      <c r="K311" s="94">
        <v>0</v>
      </c>
      <c r="L311" s="94">
        <v>17</v>
      </c>
      <c r="M311" s="94">
        <f t="shared" si="108"/>
        <v>17</v>
      </c>
      <c r="N311" s="63">
        <f t="shared" si="100"/>
        <v>20400</v>
      </c>
      <c r="O311" s="95">
        <v>0</v>
      </c>
      <c r="P311" s="95">
        <v>0</v>
      </c>
      <c r="Q311" s="131">
        <v>0.4</v>
      </c>
      <c r="R311" s="131">
        <f t="shared" si="89"/>
        <v>0</v>
      </c>
      <c r="S311" s="82"/>
      <c r="T311" s="95">
        <v>0</v>
      </c>
      <c r="U311" s="63">
        <f t="shared" si="109"/>
        <v>0</v>
      </c>
      <c r="V311" s="36" t="s">
        <v>45</v>
      </c>
      <c r="W311" s="63">
        <f t="shared" si="90"/>
        <v>20400</v>
      </c>
      <c r="X311" s="95">
        <f t="shared" si="101"/>
        <v>3400</v>
      </c>
      <c r="Y311" s="63">
        <v>14</v>
      </c>
      <c r="Z311" s="63">
        <v>536</v>
      </c>
      <c r="AA311" s="94">
        <f t="shared" si="102"/>
        <v>7504</v>
      </c>
      <c r="AB311" s="232" t="s">
        <v>866</v>
      </c>
      <c r="AC311" s="86">
        <v>0</v>
      </c>
      <c r="AD311" s="86"/>
      <c r="AE311" s="63">
        <f t="shared" si="107"/>
        <v>10904</v>
      </c>
      <c r="AF311" s="63">
        <f t="shared" si="105"/>
        <v>31304</v>
      </c>
      <c r="AG311" s="88"/>
      <c r="AH311" s="88"/>
      <c r="AI311" s="166" t="str">
        <f t="shared" si="106"/>
        <v>652-PR</v>
      </c>
      <c r="AJ311" s="68" t="s">
        <v>867</v>
      </c>
      <c r="AK311" s="68"/>
      <c r="AL311" s="68"/>
      <c r="AM311" s="47"/>
    </row>
    <row r="312" spans="1:39" s="48" customFormat="1" ht="39" customHeight="1" x14ac:dyDescent="0.2">
      <c r="A312" s="52" t="s">
        <v>820</v>
      </c>
      <c r="B312" s="53"/>
      <c r="C312" s="33" t="s">
        <v>39</v>
      </c>
      <c r="D312" s="33" t="s">
        <v>40</v>
      </c>
      <c r="E312" s="164" t="s">
        <v>41</v>
      </c>
      <c r="F312" s="69" t="s">
        <v>65</v>
      </c>
      <c r="G312" s="69" t="s">
        <v>389</v>
      </c>
      <c r="H312" s="35">
        <v>45</v>
      </c>
      <c r="I312" s="53" t="s">
        <v>44</v>
      </c>
      <c r="J312" s="93">
        <v>1200</v>
      </c>
      <c r="K312" s="94">
        <v>0</v>
      </c>
      <c r="L312" s="94">
        <v>17</v>
      </c>
      <c r="M312" s="94">
        <f t="shared" si="108"/>
        <v>17</v>
      </c>
      <c r="N312" s="63">
        <f t="shared" si="100"/>
        <v>20400</v>
      </c>
      <c r="O312" s="95">
        <v>0</v>
      </c>
      <c r="P312" s="95">
        <v>0</v>
      </c>
      <c r="Q312" s="131">
        <v>0.4</v>
      </c>
      <c r="R312" s="131">
        <f t="shared" si="89"/>
        <v>0</v>
      </c>
      <c r="S312" s="82"/>
      <c r="T312" s="95">
        <v>0</v>
      </c>
      <c r="U312" s="63">
        <f t="shared" si="109"/>
        <v>0</v>
      </c>
      <c r="V312" s="36" t="s">
        <v>45</v>
      </c>
      <c r="W312" s="63">
        <f t="shared" si="90"/>
        <v>20400</v>
      </c>
      <c r="X312" s="95">
        <f t="shared" si="101"/>
        <v>3400</v>
      </c>
      <c r="Y312" s="95">
        <v>14</v>
      </c>
      <c r="Z312" s="95">
        <v>536</v>
      </c>
      <c r="AA312" s="94">
        <f t="shared" si="102"/>
        <v>7504</v>
      </c>
      <c r="AB312" s="232" t="s">
        <v>868</v>
      </c>
      <c r="AC312" s="86">
        <v>0</v>
      </c>
      <c r="AD312" s="86"/>
      <c r="AE312" s="63">
        <f t="shared" si="107"/>
        <v>10904</v>
      </c>
      <c r="AF312" s="63">
        <f t="shared" si="105"/>
        <v>31304</v>
      </c>
      <c r="AG312" s="88"/>
      <c r="AH312" s="88"/>
      <c r="AI312" s="166" t="str">
        <f t="shared" si="106"/>
        <v>652-PR</v>
      </c>
      <c r="AJ312" s="68" t="s">
        <v>259</v>
      </c>
      <c r="AK312" s="68"/>
      <c r="AL312" s="68"/>
      <c r="AM312" s="47"/>
    </row>
    <row r="313" spans="1:39" s="48" customFormat="1" ht="38.25" customHeight="1" x14ac:dyDescent="0.2">
      <c r="A313" s="73" t="s">
        <v>820</v>
      </c>
      <c r="B313" s="121"/>
      <c r="C313" s="122" t="s">
        <v>39</v>
      </c>
      <c r="D313" s="122" t="s">
        <v>416</v>
      </c>
      <c r="E313" s="74" t="s">
        <v>869</v>
      </c>
      <c r="F313" s="74" t="s">
        <v>200</v>
      </c>
      <c r="G313" s="74" t="s">
        <v>201</v>
      </c>
      <c r="H313" s="124">
        <v>45</v>
      </c>
      <c r="I313" s="121" t="s">
        <v>44</v>
      </c>
      <c r="J313" s="77">
        <v>1200</v>
      </c>
      <c r="K313" s="78">
        <v>0</v>
      </c>
      <c r="L313" s="78">
        <v>0</v>
      </c>
      <c r="M313" s="78">
        <f t="shared" si="108"/>
        <v>0</v>
      </c>
      <c r="N313" s="79">
        <f t="shared" si="100"/>
        <v>0</v>
      </c>
      <c r="O313" s="80">
        <v>0</v>
      </c>
      <c r="P313" s="80">
        <v>0</v>
      </c>
      <c r="Q313" s="127">
        <v>0.4</v>
      </c>
      <c r="R313" s="127">
        <f t="shared" si="89"/>
        <v>0</v>
      </c>
      <c r="S313" s="128" t="s">
        <v>45</v>
      </c>
      <c r="T313" s="80">
        <v>0</v>
      </c>
      <c r="U313" s="79">
        <f t="shared" si="109"/>
        <v>0</v>
      </c>
      <c r="V313" s="215" t="s">
        <v>45</v>
      </c>
      <c r="W313" s="79">
        <f t="shared" si="90"/>
        <v>0</v>
      </c>
      <c r="X313" s="79">
        <f t="shared" si="101"/>
        <v>0</v>
      </c>
      <c r="Y313" s="79">
        <v>0</v>
      </c>
      <c r="Z313" s="79">
        <v>750</v>
      </c>
      <c r="AA313" s="78">
        <f t="shared" si="102"/>
        <v>0</v>
      </c>
      <c r="AB313" s="84" t="s">
        <v>870</v>
      </c>
      <c r="AC313" s="85">
        <v>0</v>
      </c>
      <c r="AD313" s="85"/>
      <c r="AE313" s="79">
        <f t="shared" si="107"/>
        <v>0</v>
      </c>
      <c r="AF313" s="79">
        <f t="shared" si="105"/>
        <v>0</v>
      </c>
      <c r="AG313" s="179"/>
      <c r="AH313" s="179"/>
      <c r="AI313" s="166" t="str">
        <f t="shared" si="106"/>
        <v>652-PR</v>
      </c>
      <c r="AJ313" s="68" t="s">
        <v>871</v>
      </c>
      <c r="AK313" s="68"/>
      <c r="AL313" s="68"/>
      <c r="AM313" s="47"/>
    </row>
    <row r="314" spans="1:39" s="243" customFormat="1" ht="51" customHeight="1" x14ac:dyDescent="0.2">
      <c r="A314" s="52" t="s">
        <v>872</v>
      </c>
      <c r="B314" s="53"/>
      <c r="C314" s="163" t="s">
        <v>39</v>
      </c>
      <c r="D314" s="163" t="s">
        <v>54</v>
      </c>
      <c r="E314" s="164" t="s">
        <v>41</v>
      </c>
      <c r="F314" s="69" t="s">
        <v>148</v>
      </c>
      <c r="G314" s="69" t="s">
        <v>389</v>
      </c>
      <c r="H314" s="35">
        <v>45</v>
      </c>
      <c r="I314" s="165" t="s">
        <v>44</v>
      </c>
      <c r="J314" s="93">
        <v>1200</v>
      </c>
      <c r="K314" s="94">
        <v>0</v>
      </c>
      <c r="L314" s="94">
        <v>18</v>
      </c>
      <c r="M314" s="94">
        <f t="shared" si="108"/>
        <v>18</v>
      </c>
      <c r="N314" s="63">
        <f t="shared" si="100"/>
        <v>21600</v>
      </c>
      <c r="O314" s="95">
        <v>0</v>
      </c>
      <c r="P314" s="95">
        <v>0</v>
      </c>
      <c r="Q314" s="131">
        <v>0.4</v>
      </c>
      <c r="R314" s="131">
        <v>0</v>
      </c>
      <c r="S314" s="82"/>
      <c r="T314" s="95">
        <v>0</v>
      </c>
      <c r="U314" s="63">
        <f t="shared" si="109"/>
        <v>0</v>
      </c>
      <c r="V314" s="36" t="s">
        <v>45</v>
      </c>
      <c r="W314" s="63">
        <f t="shared" si="90"/>
        <v>21600</v>
      </c>
      <c r="X314" s="63">
        <f t="shared" si="101"/>
        <v>3600</v>
      </c>
      <c r="Y314" s="63">
        <v>3</v>
      </c>
      <c r="Z314" s="63">
        <v>504</v>
      </c>
      <c r="AA314" s="94">
        <f t="shared" si="102"/>
        <v>1512</v>
      </c>
      <c r="AB314" s="239" t="s">
        <v>873</v>
      </c>
      <c r="AC314" s="86">
        <v>0</v>
      </c>
      <c r="AD314" s="86"/>
      <c r="AE314" s="63">
        <f t="shared" si="107"/>
        <v>5112</v>
      </c>
      <c r="AF314" s="63">
        <f t="shared" si="105"/>
        <v>26712</v>
      </c>
      <c r="AG314" s="88">
        <f>SUM(M314:M317)</f>
        <v>36</v>
      </c>
      <c r="AH314" s="88">
        <f>SUM(AF314:AF317)</f>
        <v>55617</v>
      </c>
      <c r="AI314" s="170" t="str">
        <f t="shared" si="106"/>
        <v>653-D</v>
      </c>
      <c r="AJ314" s="51" t="s">
        <v>874</v>
      </c>
      <c r="AK314" s="51"/>
      <c r="AL314" s="51"/>
      <c r="AM314" s="41"/>
    </row>
    <row r="315" spans="1:39" s="48" customFormat="1" ht="39" customHeight="1" x14ac:dyDescent="0.2">
      <c r="A315" s="185" t="s">
        <v>872</v>
      </c>
      <c r="B315" s="53"/>
      <c r="C315" s="163" t="s">
        <v>39</v>
      </c>
      <c r="D315" s="163" t="s">
        <v>158</v>
      </c>
      <c r="E315" s="69" t="s">
        <v>158</v>
      </c>
      <c r="F315" s="69" t="s">
        <v>158</v>
      </c>
      <c r="G315" s="69" t="s">
        <v>161</v>
      </c>
      <c r="H315" s="35" t="s">
        <v>158</v>
      </c>
      <c r="I315" s="165" t="s">
        <v>158</v>
      </c>
      <c r="J315" s="93">
        <v>0</v>
      </c>
      <c r="K315" s="94">
        <v>0</v>
      </c>
      <c r="L315" s="94">
        <v>0</v>
      </c>
      <c r="M315" s="94">
        <f t="shared" si="108"/>
        <v>0</v>
      </c>
      <c r="N315" s="63">
        <v>0</v>
      </c>
      <c r="O315" s="95">
        <v>0</v>
      </c>
      <c r="P315" s="95">
        <v>0</v>
      </c>
      <c r="Q315" s="131">
        <v>0</v>
      </c>
      <c r="R315" s="131">
        <v>0</v>
      </c>
      <c r="S315" s="82"/>
      <c r="T315" s="95">
        <v>0</v>
      </c>
      <c r="U315" s="63">
        <v>0</v>
      </c>
      <c r="V315" s="36" t="s">
        <v>875</v>
      </c>
      <c r="W315" s="63">
        <f t="shared" si="90"/>
        <v>0</v>
      </c>
      <c r="X315" s="63">
        <f t="shared" si="101"/>
        <v>0</v>
      </c>
      <c r="Y315" s="63">
        <v>0</v>
      </c>
      <c r="Z315" s="63">
        <v>0</v>
      </c>
      <c r="AA315" s="94">
        <v>0</v>
      </c>
      <c r="AB315" s="99" t="s">
        <v>45</v>
      </c>
      <c r="AC315" s="86">
        <v>0</v>
      </c>
      <c r="AD315" s="86"/>
      <c r="AE315" s="63">
        <v>0</v>
      </c>
      <c r="AF315" s="63">
        <f t="shared" si="105"/>
        <v>0</v>
      </c>
      <c r="AG315" s="88"/>
      <c r="AH315" s="88"/>
      <c r="AI315" s="170" t="str">
        <f t="shared" si="106"/>
        <v>653-D</v>
      </c>
      <c r="AJ315" s="159" t="s">
        <v>876</v>
      </c>
      <c r="AK315" s="159"/>
      <c r="AL315" s="159"/>
      <c r="AM315" s="47"/>
    </row>
    <row r="316" spans="1:39" s="48" customFormat="1" ht="30.75" customHeight="1" x14ac:dyDescent="0.2">
      <c r="A316" s="185" t="s">
        <v>872</v>
      </c>
      <c r="B316" s="53"/>
      <c r="C316" s="163" t="s">
        <v>39</v>
      </c>
      <c r="D316" s="163" t="s">
        <v>158</v>
      </c>
      <c r="E316" s="69" t="s">
        <v>158</v>
      </c>
      <c r="F316" s="69" t="s">
        <v>158</v>
      </c>
      <c r="G316" s="69" t="s">
        <v>165</v>
      </c>
      <c r="H316" s="35" t="s">
        <v>158</v>
      </c>
      <c r="I316" s="165" t="s">
        <v>158</v>
      </c>
      <c r="J316" s="93">
        <v>0</v>
      </c>
      <c r="K316" s="94">
        <v>0</v>
      </c>
      <c r="L316" s="94">
        <v>0</v>
      </c>
      <c r="M316" s="94">
        <f t="shared" si="108"/>
        <v>0</v>
      </c>
      <c r="N316" s="63">
        <v>0</v>
      </c>
      <c r="O316" s="95">
        <v>0</v>
      </c>
      <c r="P316" s="95">
        <v>0</v>
      </c>
      <c r="Q316" s="131">
        <v>0</v>
      </c>
      <c r="R316" s="131">
        <v>0</v>
      </c>
      <c r="S316" s="82"/>
      <c r="T316" s="95">
        <v>0</v>
      </c>
      <c r="U316" s="63">
        <v>0</v>
      </c>
      <c r="V316" s="36" t="s">
        <v>875</v>
      </c>
      <c r="W316" s="63">
        <f t="shared" si="90"/>
        <v>0</v>
      </c>
      <c r="X316" s="63">
        <f t="shared" si="101"/>
        <v>0</v>
      </c>
      <c r="Y316" s="63">
        <v>0</v>
      </c>
      <c r="Z316" s="63">
        <v>0</v>
      </c>
      <c r="AA316" s="94">
        <v>0</v>
      </c>
      <c r="AB316" s="99" t="s">
        <v>45</v>
      </c>
      <c r="AC316" s="86">
        <v>0</v>
      </c>
      <c r="AD316" s="86"/>
      <c r="AE316" s="63">
        <v>0</v>
      </c>
      <c r="AF316" s="63">
        <f t="shared" si="105"/>
        <v>0</v>
      </c>
      <c r="AG316" s="88"/>
      <c r="AH316" s="88"/>
      <c r="AI316" s="170" t="str">
        <f t="shared" si="106"/>
        <v>653-D</v>
      </c>
      <c r="AJ316" s="159" t="s">
        <v>876</v>
      </c>
      <c r="AK316" s="159"/>
      <c r="AL316" s="159"/>
      <c r="AM316" s="47"/>
    </row>
    <row r="317" spans="1:39" s="48" customFormat="1" ht="36" customHeight="1" x14ac:dyDescent="0.2">
      <c r="A317" s="52" t="s">
        <v>872</v>
      </c>
      <c r="B317" s="53"/>
      <c r="C317" s="163" t="s">
        <v>39</v>
      </c>
      <c r="D317" s="163" t="s">
        <v>40</v>
      </c>
      <c r="E317" s="164" t="s">
        <v>41</v>
      </c>
      <c r="F317" s="164" t="s">
        <v>877</v>
      </c>
      <c r="G317" s="69" t="s">
        <v>409</v>
      </c>
      <c r="H317" s="35">
        <v>45</v>
      </c>
      <c r="I317" s="165" t="s">
        <v>44</v>
      </c>
      <c r="J317" s="93">
        <v>1200</v>
      </c>
      <c r="K317" s="94">
        <v>18</v>
      </c>
      <c r="L317" s="94">
        <v>0</v>
      </c>
      <c r="M317" s="94">
        <f t="shared" si="108"/>
        <v>18</v>
      </c>
      <c r="N317" s="63">
        <f t="shared" ref="N317:N323" si="110">(J317*M317)</f>
        <v>21600</v>
      </c>
      <c r="O317" s="95">
        <v>0</v>
      </c>
      <c r="P317" s="95">
        <v>0</v>
      </c>
      <c r="Q317" s="131">
        <v>0</v>
      </c>
      <c r="R317" s="131">
        <v>0</v>
      </c>
      <c r="S317" s="82"/>
      <c r="T317" s="95">
        <v>0</v>
      </c>
      <c r="U317" s="63">
        <f t="shared" ref="U317:U323" si="111">(M317*T317)</f>
        <v>0</v>
      </c>
      <c r="V317" s="36"/>
      <c r="W317" s="63">
        <f t="shared" si="90"/>
        <v>21600</v>
      </c>
      <c r="X317" s="63">
        <f t="shared" si="101"/>
        <v>3600</v>
      </c>
      <c r="Y317" s="63">
        <v>15</v>
      </c>
      <c r="Z317" s="63">
        <v>247</v>
      </c>
      <c r="AA317" s="94">
        <f t="shared" ref="AA317:AA327" si="112">SUM(Z317*Y317)</f>
        <v>3705</v>
      </c>
      <c r="AB317" s="232" t="s">
        <v>878</v>
      </c>
      <c r="AC317" s="86">
        <v>0</v>
      </c>
      <c r="AD317" s="86"/>
      <c r="AE317" s="63">
        <f t="shared" ref="AE317:AE323" si="113">X317+AA317+AC317</f>
        <v>7305</v>
      </c>
      <c r="AF317" s="63">
        <f t="shared" si="105"/>
        <v>28905</v>
      </c>
      <c r="AG317" s="88"/>
      <c r="AH317" s="88"/>
      <c r="AI317" s="170" t="str">
        <f t="shared" si="106"/>
        <v>653-D</v>
      </c>
      <c r="AJ317" s="286"/>
      <c r="AK317" s="68"/>
      <c r="AL317" s="68"/>
      <c r="AM317" s="47"/>
    </row>
    <row r="318" spans="1:39" s="48" customFormat="1" ht="45" customHeight="1" x14ac:dyDescent="0.2">
      <c r="A318" s="185" t="s">
        <v>879</v>
      </c>
      <c r="B318" s="53" t="s">
        <v>880</v>
      </c>
      <c r="C318" s="163" t="s">
        <v>39</v>
      </c>
      <c r="D318" s="163" t="s">
        <v>54</v>
      </c>
      <c r="E318" s="69" t="s">
        <v>227</v>
      </c>
      <c r="F318" s="69" t="s">
        <v>404</v>
      </c>
      <c r="G318" s="69" t="s">
        <v>405</v>
      </c>
      <c r="H318" s="35">
        <v>45</v>
      </c>
      <c r="I318" s="165" t="s">
        <v>44</v>
      </c>
      <c r="J318" s="93">
        <v>1200</v>
      </c>
      <c r="K318" s="94">
        <v>0</v>
      </c>
      <c r="L318" s="94">
        <v>0</v>
      </c>
      <c r="M318" s="94">
        <f t="shared" si="108"/>
        <v>0</v>
      </c>
      <c r="N318" s="63">
        <f t="shared" si="110"/>
        <v>0</v>
      </c>
      <c r="O318" s="95">
        <v>0</v>
      </c>
      <c r="P318" s="95">
        <v>0</v>
      </c>
      <c r="Q318" s="131">
        <v>0.4</v>
      </c>
      <c r="R318" s="131">
        <f>SUM(P318*Q318*O318)</f>
        <v>0</v>
      </c>
      <c r="S318" s="82"/>
      <c r="T318" s="95">
        <v>0</v>
      </c>
      <c r="U318" s="63">
        <f t="shared" si="111"/>
        <v>0</v>
      </c>
      <c r="V318" s="36" t="s">
        <v>45</v>
      </c>
      <c r="W318" s="63">
        <f t="shared" si="90"/>
        <v>0</v>
      </c>
      <c r="X318" s="63">
        <f t="shared" si="101"/>
        <v>0</v>
      </c>
      <c r="Y318" s="63">
        <v>0</v>
      </c>
      <c r="Z318" s="63">
        <v>1</v>
      </c>
      <c r="AA318" s="94">
        <f t="shared" si="112"/>
        <v>0</v>
      </c>
      <c r="AB318" s="155" t="s">
        <v>881</v>
      </c>
      <c r="AC318" s="86">
        <v>0</v>
      </c>
      <c r="AD318" s="86" t="s">
        <v>882</v>
      </c>
      <c r="AE318" s="63">
        <f t="shared" si="113"/>
        <v>0</v>
      </c>
      <c r="AF318" s="63">
        <f t="shared" si="105"/>
        <v>0</v>
      </c>
      <c r="AG318" s="88">
        <f>SUM(M318:M320)</f>
        <v>0</v>
      </c>
      <c r="AH318" s="88">
        <f>SUM(AF318:AF320)</f>
        <v>0</v>
      </c>
      <c r="AI318" s="170" t="str">
        <f t="shared" si="106"/>
        <v>654-A</v>
      </c>
      <c r="AJ318" s="286"/>
      <c r="AK318" s="68"/>
      <c r="AL318" s="68"/>
      <c r="AM318" s="47"/>
    </row>
    <row r="319" spans="1:39" s="48" customFormat="1" ht="39.75" customHeight="1" x14ac:dyDescent="0.2">
      <c r="A319" s="185" t="s">
        <v>879</v>
      </c>
      <c r="B319" s="53" t="s">
        <v>880</v>
      </c>
      <c r="C319" s="33" t="s">
        <v>39</v>
      </c>
      <c r="D319" s="33" t="s">
        <v>54</v>
      </c>
      <c r="E319" s="69" t="s">
        <v>227</v>
      </c>
      <c r="F319" s="69" t="s">
        <v>127</v>
      </c>
      <c r="G319" s="69" t="s">
        <v>197</v>
      </c>
      <c r="H319" s="35">
        <v>45</v>
      </c>
      <c r="I319" s="53" t="s">
        <v>44</v>
      </c>
      <c r="J319" s="93">
        <v>1200</v>
      </c>
      <c r="K319" s="94">
        <v>0</v>
      </c>
      <c r="L319" s="94">
        <v>0</v>
      </c>
      <c r="M319" s="94">
        <f t="shared" si="108"/>
        <v>0</v>
      </c>
      <c r="N319" s="63">
        <f t="shared" si="110"/>
        <v>0</v>
      </c>
      <c r="O319" s="95">
        <v>0</v>
      </c>
      <c r="P319" s="95">
        <v>0</v>
      </c>
      <c r="Q319" s="131">
        <v>0.4</v>
      </c>
      <c r="R319" s="131">
        <f>SUM(P319*Q319*O319)</f>
        <v>0</v>
      </c>
      <c r="S319" s="82"/>
      <c r="T319" s="95">
        <v>0</v>
      </c>
      <c r="U319" s="63">
        <f t="shared" si="111"/>
        <v>0</v>
      </c>
      <c r="V319" s="36" t="s">
        <v>45</v>
      </c>
      <c r="W319" s="63">
        <f t="shared" si="90"/>
        <v>0</v>
      </c>
      <c r="X319" s="63">
        <f t="shared" si="101"/>
        <v>0</v>
      </c>
      <c r="Y319" s="63">
        <v>0</v>
      </c>
      <c r="Z319" s="63">
        <v>149</v>
      </c>
      <c r="AA319" s="94">
        <f t="shared" si="112"/>
        <v>0</v>
      </c>
      <c r="AB319" s="99" t="s">
        <v>883</v>
      </c>
      <c r="AC319" s="86">
        <v>0</v>
      </c>
      <c r="AD319" s="86" t="s">
        <v>882</v>
      </c>
      <c r="AE319" s="63">
        <f t="shared" si="113"/>
        <v>0</v>
      </c>
      <c r="AF319" s="63">
        <f t="shared" si="105"/>
        <v>0</v>
      </c>
      <c r="AG319" s="88"/>
      <c r="AH319" s="88"/>
      <c r="AI319" s="170" t="str">
        <f t="shared" si="106"/>
        <v>654-A</v>
      </c>
      <c r="AJ319" s="286"/>
      <c r="AK319" s="68"/>
      <c r="AL319" s="68"/>
      <c r="AM319" s="47"/>
    </row>
    <row r="320" spans="1:39" s="48" customFormat="1" ht="41.25" customHeight="1" x14ac:dyDescent="0.2">
      <c r="A320" s="185" t="s">
        <v>879</v>
      </c>
      <c r="B320" s="53" t="s">
        <v>880</v>
      </c>
      <c r="C320" s="33" t="s">
        <v>39</v>
      </c>
      <c r="D320" s="33" t="s">
        <v>54</v>
      </c>
      <c r="E320" s="69" t="s">
        <v>481</v>
      </c>
      <c r="F320" s="69" t="s">
        <v>399</v>
      </c>
      <c r="G320" s="69" t="s">
        <v>821</v>
      </c>
      <c r="H320" s="35">
        <v>45</v>
      </c>
      <c r="I320" s="53" t="s">
        <v>44</v>
      </c>
      <c r="J320" s="93">
        <v>1200</v>
      </c>
      <c r="K320" s="94">
        <v>0</v>
      </c>
      <c r="L320" s="94">
        <v>0</v>
      </c>
      <c r="M320" s="94">
        <f t="shared" si="108"/>
        <v>0</v>
      </c>
      <c r="N320" s="63">
        <f t="shared" si="110"/>
        <v>0</v>
      </c>
      <c r="O320" s="95">
        <v>0</v>
      </c>
      <c r="P320" s="95">
        <v>114</v>
      </c>
      <c r="Q320" s="131">
        <v>0.4</v>
      </c>
      <c r="R320" s="131">
        <f>SUM(P320*Q320*O320)</f>
        <v>0</v>
      </c>
      <c r="S320" s="82" t="s">
        <v>884</v>
      </c>
      <c r="T320" s="95">
        <v>0</v>
      </c>
      <c r="U320" s="63">
        <f t="shared" si="111"/>
        <v>0</v>
      </c>
      <c r="V320" s="36" t="s">
        <v>823</v>
      </c>
      <c r="W320" s="63">
        <f t="shared" si="90"/>
        <v>0</v>
      </c>
      <c r="X320" s="63">
        <f t="shared" si="101"/>
        <v>0</v>
      </c>
      <c r="Y320" s="63">
        <v>0</v>
      </c>
      <c r="Z320" s="63">
        <v>501</v>
      </c>
      <c r="AA320" s="94">
        <f t="shared" si="112"/>
        <v>0</v>
      </c>
      <c r="AB320" s="99" t="s">
        <v>885</v>
      </c>
      <c r="AC320" s="86">
        <v>0</v>
      </c>
      <c r="AD320" s="86"/>
      <c r="AE320" s="63">
        <f t="shared" si="113"/>
        <v>0</v>
      </c>
      <c r="AF320" s="63">
        <f t="shared" si="105"/>
        <v>0</v>
      </c>
      <c r="AG320" s="88"/>
      <c r="AH320" s="88"/>
      <c r="AI320" s="170" t="str">
        <f t="shared" si="106"/>
        <v>654-A</v>
      </c>
      <c r="AJ320" s="286"/>
      <c r="AK320" s="68"/>
      <c r="AL320" s="68"/>
      <c r="AM320" s="47"/>
    </row>
    <row r="321" spans="1:39" s="48" customFormat="1" ht="45" customHeight="1" x14ac:dyDescent="0.2">
      <c r="A321" s="185" t="s">
        <v>886</v>
      </c>
      <c r="B321" s="53" t="s">
        <v>880</v>
      </c>
      <c r="C321" s="33" t="s">
        <v>53</v>
      </c>
      <c r="D321" s="33" t="s">
        <v>54</v>
      </c>
      <c r="E321" s="69" t="s">
        <v>91</v>
      </c>
      <c r="F321" s="69" t="s">
        <v>887</v>
      </c>
      <c r="G321" s="69" t="s">
        <v>79</v>
      </c>
      <c r="H321" s="35">
        <v>45</v>
      </c>
      <c r="I321" s="53" t="s">
        <v>251</v>
      </c>
      <c r="J321" s="93">
        <v>585</v>
      </c>
      <c r="K321" s="94">
        <v>0</v>
      </c>
      <c r="L321" s="94">
        <v>0</v>
      </c>
      <c r="M321" s="94">
        <f t="shared" si="108"/>
        <v>0</v>
      </c>
      <c r="N321" s="63">
        <f t="shared" si="110"/>
        <v>0</v>
      </c>
      <c r="O321" s="95">
        <v>0</v>
      </c>
      <c r="P321" s="95">
        <v>140</v>
      </c>
      <c r="Q321" s="96">
        <v>0.4</v>
      </c>
      <c r="R321" s="131">
        <f>SUM(P321*Q321*O321)</f>
        <v>0</v>
      </c>
      <c r="S321" s="226" t="s">
        <v>888</v>
      </c>
      <c r="T321" s="63">
        <v>0</v>
      </c>
      <c r="U321" s="63">
        <f t="shared" si="111"/>
        <v>0</v>
      </c>
      <c r="V321" s="163" t="s">
        <v>889</v>
      </c>
      <c r="W321" s="63">
        <f t="shared" si="90"/>
        <v>0</v>
      </c>
      <c r="X321" s="63">
        <f t="shared" si="101"/>
        <v>0</v>
      </c>
      <c r="Y321" s="63">
        <v>0</v>
      </c>
      <c r="Z321" s="63">
        <v>670</v>
      </c>
      <c r="AA321" s="94">
        <f t="shared" si="112"/>
        <v>0</v>
      </c>
      <c r="AB321" s="287" t="s">
        <v>890</v>
      </c>
      <c r="AC321" s="86">
        <v>0</v>
      </c>
      <c r="AD321" s="86" t="s">
        <v>882</v>
      </c>
      <c r="AE321" s="63">
        <f t="shared" si="113"/>
        <v>0</v>
      </c>
      <c r="AF321" s="63">
        <f t="shared" si="105"/>
        <v>0</v>
      </c>
      <c r="AG321" s="88">
        <f>SUM(M321)</f>
        <v>0</v>
      </c>
      <c r="AH321" s="88">
        <f>SUM(AF321)</f>
        <v>0</v>
      </c>
      <c r="AI321" s="66" t="str">
        <f t="shared" si="106"/>
        <v>655-A</v>
      </c>
      <c r="AJ321" s="286"/>
      <c r="AK321" s="68"/>
      <c r="AL321" s="68"/>
      <c r="AM321" s="47"/>
    </row>
    <row r="322" spans="1:39" s="48" customFormat="1" ht="47.25" customHeight="1" x14ac:dyDescent="0.2">
      <c r="A322" s="185" t="s">
        <v>891</v>
      </c>
      <c r="B322" s="53" t="s">
        <v>880</v>
      </c>
      <c r="C322" s="163" t="s">
        <v>115</v>
      </c>
      <c r="D322" s="163" t="s">
        <v>54</v>
      </c>
      <c r="E322" s="69" t="s">
        <v>481</v>
      </c>
      <c r="F322" s="69" t="s">
        <v>579</v>
      </c>
      <c r="G322" s="69" t="s">
        <v>568</v>
      </c>
      <c r="H322" s="35">
        <v>42</v>
      </c>
      <c r="I322" s="165" t="s">
        <v>44</v>
      </c>
      <c r="J322" s="93">
        <v>1200</v>
      </c>
      <c r="K322" s="94">
        <v>0</v>
      </c>
      <c r="L322" s="94">
        <v>0</v>
      </c>
      <c r="M322" s="94">
        <f t="shared" si="108"/>
        <v>0</v>
      </c>
      <c r="N322" s="63">
        <f t="shared" si="110"/>
        <v>0</v>
      </c>
      <c r="O322" s="95">
        <v>0</v>
      </c>
      <c r="P322" s="95">
        <v>0</v>
      </c>
      <c r="Q322" s="96">
        <v>0.4</v>
      </c>
      <c r="R322" s="131">
        <f>SUM(P322*Q322*O322)</f>
        <v>0</v>
      </c>
      <c r="S322" s="82"/>
      <c r="T322" s="95">
        <v>0</v>
      </c>
      <c r="U322" s="63">
        <f t="shared" si="111"/>
        <v>0</v>
      </c>
      <c r="V322" s="36" t="s">
        <v>45</v>
      </c>
      <c r="W322" s="63">
        <f t="shared" si="90"/>
        <v>0</v>
      </c>
      <c r="X322" s="63">
        <f t="shared" si="101"/>
        <v>0</v>
      </c>
      <c r="Y322" s="63">
        <v>0</v>
      </c>
      <c r="Z322" s="63">
        <v>220</v>
      </c>
      <c r="AA322" s="94">
        <f t="shared" si="112"/>
        <v>0</v>
      </c>
      <c r="AB322" s="288"/>
      <c r="AC322" s="86">
        <v>0</v>
      </c>
      <c r="AD322" s="86" t="s">
        <v>892</v>
      </c>
      <c r="AE322" s="63">
        <f t="shared" si="113"/>
        <v>0</v>
      </c>
      <c r="AF322" s="63">
        <f t="shared" si="105"/>
        <v>0</v>
      </c>
      <c r="AG322" s="88">
        <f>SUM(M322)</f>
        <v>0</v>
      </c>
      <c r="AH322" s="88">
        <f>SUM(AF322)</f>
        <v>0</v>
      </c>
      <c r="AI322" s="66" t="str">
        <f t="shared" si="106"/>
        <v>656-A</v>
      </c>
      <c r="AJ322" s="286"/>
      <c r="AK322" s="68"/>
      <c r="AL322" s="68"/>
      <c r="AM322" s="47"/>
    </row>
    <row r="323" spans="1:39" s="48" customFormat="1" ht="41.25" customHeight="1" x14ac:dyDescent="0.2">
      <c r="A323" s="289" t="s">
        <v>893</v>
      </c>
      <c r="B323" s="53" t="s">
        <v>880</v>
      </c>
      <c r="C323" s="33" t="s">
        <v>115</v>
      </c>
      <c r="D323" s="33" t="s">
        <v>154</v>
      </c>
      <c r="E323" s="69" t="s">
        <v>150</v>
      </c>
      <c r="F323" s="211" t="s">
        <v>278</v>
      </c>
      <c r="G323" s="69" t="s">
        <v>894</v>
      </c>
      <c r="H323" s="290">
        <v>42</v>
      </c>
      <c r="I323" s="138" t="s">
        <v>351</v>
      </c>
      <c r="J323" s="212">
        <v>765</v>
      </c>
      <c r="K323" s="212">
        <v>0</v>
      </c>
      <c r="L323" s="212">
        <v>0</v>
      </c>
      <c r="M323" s="94">
        <f t="shared" si="108"/>
        <v>0</v>
      </c>
      <c r="N323" s="63">
        <f t="shared" si="110"/>
        <v>0</v>
      </c>
      <c r="O323" s="95">
        <v>0</v>
      </c>
      <c r="P323" s="95">
        <v>153</v>
      </c>
      <c r="Q323" s="131">
        <v>0</v>
      </c>
      <c r="R323" s="131">
        <f>SUM(O323*P323)</f>
        <v>0</v>
      </c>
      <c r="S323" s="226" t="s">
        <v>895</v>
      </c>
      <c r="T323" s="95">
        <v>0</v>
      </c>
      <c r="U323" s="63">
        <f t="shared" si="111"/>
        <v>0</v>
      </c>
      <c r="V323" s="36"/>
      <c r="W323" s="63">
        <f t="shared" si="90"/>
        <v>0</v>
      </c>
      <c r="X323" s="95">
        <f t="shared" si="101"/>
        <v>0</v>
      </c>
      <c r="Y323" s="95">
        <v>0</v>
      </c>
      <c r="Z323" s="95">
        <v>0</v>
      </c>
      <c r="AA323" s="94">
        <f t="shared" si="112"/>
        <v>0</v>
      </c>
      <c r="AB323" s="99" t="s">
        <v>45</v>
      </c>
      <c r="AC323" s="86">
        <v>0</v>
      </c>
      <c r="AD323" s="86"/>
      <c r="AE323" s="63">
        <f t="shared" si="113"/>
        <v>0</v>
      </c>
      <c r="AF323" s="63">
        <f t="shared" si="105"/>
        <v>0</v>
      </c>
      <c r="AG323" s="88">
        <f>SUM(M323:M324)</f>
        <v>0</v>
      </c>
      <c r="AH323" s="88">
        <f>SUM(AF323:AF324)</f>
        <v>0</v>
      </c>
      <c r="AI323" s="66" t="str">
        <f t="shared" si="106"/>
        <v>658-PR</v>
      </c>
      <c r="AJ323" s="286"/>
      <c r="AK323" s="68"/>
      <c r="AL323" s="68"/>
      <c r="AM323" s="47"/>
    </row>
    <row r="324" spans="1:39" s="48" customFormat="1" ht="39" customHeight="1" x14ac:dyDescent="0.2">
      <c r="A324" s="289" t="s">
        <v>893</v>
      </c>
      <c r="B324" s="53" t="s">
        <v>880</v>
      </c>
      <c r="C324" s="33" t="s">
        <v>115</v>
      </c>
      <c r="D324" s="33" t="s">
        <v>158</v>
      </c>
      <c r="E324" s="69" t="s">
        <v>158</v>
      </c>
      <c r="F324" s="211" t="s">
        <v>158</v>
      </c>
      <c r="G324" s="69" t="s">
        <v>165</v>
      </c>
      <c r="H324" s="290">
        <v>0</v>
      </c>
      <c r="I324" s="138" t="s">
        <v>158</v>
      </c>
      <c r="J324" s="212">
        <v>0</v>
      </c>
      <c r="K324" s="212">
        <v>0</v>
      </c>
      <c r="L324" s="212">
        <v>0</v>
      </c>
      <c r="M324" s="94">
        <v>0</v>
      </c>
      <c r="N324" s="63">
        <v>0</v>
      </c>
      <c r="O324" s="95">
        <v>0</v>
      </c>
      <c r="P324" s="95">
        <v>0</v>
      </c>
      <c r="Q324" s="131"/>
      <c r="R324" s="131">
        <v>0</v>
      </c>
      <c r="S324" s="82" t="s">
        <v>45</v>
      </c>
      <c r="T324" s="95">
        <v>0</v>
      </c>
      <c r="U324" s="63">
        <v>0</v>
      </c>
      <c r="V324" s="36" t="s">
        <v>896</v>
      </c>
      <c r="W324" s="63">
        <f t="shared" ref="W324:W344" si="114">N324+R324+U324</f>
        <v>0</v>
      </c>
      <c r="X324" s="95">
        <f t="shared" si="101"/>
        <v>0</v>
      </c>
      <c r="Y324" s="95">
        <v>0</v>
      </c>
      <c r="Z324" s="95">
        <v>0</v>
      </c>
      <c r="AA324" s="94">
        <f t="shared" si="112"/>
        <v>0</v>
      </c>
      <c r="AB324" s="99" t="s">
        <v>45</v>
      </c>
      <c r="AC324" s="86">
        <v>0</v>
      </c>
      <c r="AD324" s="86"/>
      <c r="AE324" s="63">
        <v>0</v>
      </c>
      <c r="AF324" s="63">
        <v>0</v>
      </c>
      <c r="AG324" s="88"/>
      <c r="AH324" s="88"/>
      <c r="AI324" s="66" t="str">
        <f t="shared" si="106"/>
        <v>658-PR</v>
      </c>
      <c r="AJ324" s="286"/>
      <c r="AK324" s="68"/>
      <c r="AL324" s="68"/>
      <c r="AM324" s="47"/>
    </row>
    <row r="325" spans="1:39" s="48" customFormat="1" ht="48" customHeight="1" x14ac:dyDescent="0.2">
      <c r="A325" s="203" t="s">
        <v>897</v>
      </c>
      <c r="B325" s="138"/>
      <c r="C325" s="33" t="s">
        <v>115</v>
      </c>
      <c r="D325" s="33" t="s">
        <v>149</v>
      </c>
      <c r="E325" s="69" t="s">
        <v>898</v>
      </c>
      <c r="F325" s="33" t="s">
        <v>119</v>
      </c>
      <c r="G325" s="211" t="s">
        <v>120</v>
      </c>
      <c r="H325" s="290">
        <v>42</v>
      </c>
      <c r="I325" s="138" t="s">
        <v>44</v>
      </c>
      <c r="J325" s="212">
        <v>753</v>
      </c>
      <c r="K325" s="212">
        <v>15</v>
      </c>
      <c r="L325" s="212">
        <v>0</v>
      </c>
      <c r="M325" s="94">
        <f>K325+L325</f>
        <v>15</v>
      </c>
      <c r="N325" s="63">
        <f>(J325*M325)</f>
        <v>11295</v>
      </c>
      <c r="O325" s="95">
        <f>SUM(36*M325)</f>
        <v>540</v>
      </c>
      <c r="P325" s="95">
        <v>3.35</v>
      </c>
      <c r="Q325" s="131">
        <v>0</v>
      </c>
      <c r="R325" s="131">
        <f>SUM(O325*P325)</f>
        <v>1809</v>
      </c>
      <c r="S325" s="82" t="s">
        <v>899</v>
      </c>
      <c r="T325" s="95">
        <v>0</v>
      </c>
      <c r="U325" s="63">
        <f>(M325*T325)</f>
        <v>0</v>
      </c>
      <c r="V325" s="390"/>
      <c r="W325" s="63">
        <f t="shared" si="114"/>
        <v>13104</v>
      </c>
      <c r="X325" s="95">
        <f t="shared" si="101"/>
        <v>3000</v>
      </c>
      <c r="Y325" s="95">
        <v>0</v>
      </c>
      <c r="Z325" s="95">
        <v>0</v>
      </c>
      <c r="AA325" s="94">
        <f t="shared" si="112"/>
        <v>0</v>
      </c>
      <c r="AB325" s="99" t="s">
        <v>45</v>
      </c>
      <c r="AC325" s="86">
        <v>6160</v>
      </c>
      <c r="AD325" s="86"/>
      <c r="AE325" s="63">
        <f>X325+AA325+AC325</f>
        <v>9160</v>
      </c>
      <c r="AF325" s="63">
        <f t="shared" ref="AF325:AF344" si="115">AE325+W325</f>
        <v>22264</v>
      </c>
      <c r="AG325" s="88">
        <f>SUM(M325:M329)</f>
        <v>47</v>
      </c>
      <c r="AH325" s="88">
        <f>SUM(AF325:AF329)</f>
        <v>68302.2</v>
      </c>
      <c r="AI325" s="66" t="str">
        <f t="shared" si="106"/>
        <v>661-D</v>
      </c>
      <c r="AJ325" s="286"/>
      <c r="AK325" s="68"/>
      <c r="AL325" s="68"/>
      <c r="AM325" s="47"/>
    </row>
    <row r="326" spans="1:39" s="48" customFormat="1" ht="40.25" customHeight="1" x14ac:dyDescent="0.2">
      <c r="A326" s="203" t="s">
        <v>897</v>
      </c>
      <c r="B326" s="138"/>
      <c r="C326" s="33" t="s">
        <v>115</v>
      </c>
      <c r="D326" s="33" t="s">
        <v>149</v>
      </c>
      <c r="E326" s="69" t="s">
        <v>898</v>
      </c>
      <c r="F326" s="33" t="s">
        <v>900</v>
      </c>
      <c r="G326" s="211" t="s">
        <v>901</v>
      </c>
      <c r="H326" s="290">
        <v>42</v>
      </c>
      <c r="I326" s="138" t="s">
        <v>44</v>
      </c>
      <c r="J326" s="212">
        <v>753</v>
      </c>
      <c r="K326" s="212">
        <v>0</v>
      </c>
      <c r="L326" s="212">
        <v>17</v>
      </c>
      <c r="M326" s="94">
        <f>K326+L326</f>
        <v>17</v>
      </c>
      <c r="N326" s="63">
        <f>(J326*M326)</f>
        <v>12801</v>
      </c>
      <c r="O326" s="95">
        <f>SUM(36*M326)</f>
        <v>612</v>
      </c>
      <c r="P326" s="95">
        <v>3.35</v>
      </c>
      <c r="Q326" s="131">
        <v>0</v>
      </c>
      <c r="R326" s="131">
        <f>SUM(O326*P326)</f>
        <v>2050.2000000000003</v>
      </c>
      <c r="S326" s="82" t="s">
        <v>899</v>
      </c>
      <c r="T326" s="95">
        <v>0</v>
      </c>
      <c r="U326" s="63">
        <f>(M326*T326)</f>
        <v>0</v>
      </c>
      <c r="V326" s="36"/>
      <c r="W326" s="63">
        <f t="shared" si="114"/>
        <v>14851.2</v>
      </c>
      <c r="X326" s="95">
        <f t="shared" si="101"/>
        <v>3400</v>
      </c>
      <c r="Y326" s="95">
        <v>0</v>
      </c>
      <c r="Z326" s="95">
        <v>0</v>
      </c>
      <c r="AA326" s="94">
        <f t="shared" si="112"/>
        <v>0</v>
      </c>
      <c r="AB326" s="99" t="s">
        <v>45</v>
      </c>
      <c r="AC326" s="86">
        <v>6160</v>
      </c>
      <c r="AD326" s="86"/>
      <c r="AE326" s="63">
        <f>X326+AA326+AC326</f>
        <v>9560</v>
      </c>
      <c r="AF326" s="63">
        <f t="shared" si="115"/>
        <v>24411.200000000001</v>
      </c>
      <c r="AG326" s="88"/>
      <c r="AH326" s="88"/>
      <c r="AI326" s="66" t="str">
        <f t="shared" si="106"/>
        <v>661-D</v>
      </c>
      <c r="AJ326" s="286"/>
      <c r="AK326" s="68"/>
      <c r="AL326" s="68"/>
      <c r="AM326" s="47"/>
    </row>
    <row r="327" spans="1:39" s="48" customFormat="1" ht="40.25" customHeight="1" x14ac:dyDescent="0.2">
      <c r="A327" s="203" t="s">
        <v>897</v>
      </c>
      <c r="B327" s="138"/>
      <c r="C327" s="33" t="s">
        <v>115</v>
      </c>
      <c r="D327" s="33" t="s">
        <v>154</v>
      </c>
      <c r="E327" s="69" t="s">
        <v>307</v>
      </c>
      <c r="F327" s="33" t="s">
        <v>902</v>
      </c>
      <c r="G327" s="211" t="s">
        <v>903</v>
      </c>
      <c r="H327" s="290">
        <v>42</v>
      </c>
      <c r="I327" s="138" t="s">
        <v>44</v>
      </c>
      <c r="J327" s="212">
        <v>753</v>
      </c>
      <c r="K327" s="212">
        <v>0</v>
      </c>
      <c r="L327" s="212">
        <v>15</v>
      </c>
      <c r="M327" s="94">
        <f>K327+L327</f>
        <v>15</v>
      </c>
      <c r="N327" s="63">
        <f>(J327*M327)</f>
        <v>11295</v>
      </c>
      <c r="O327" s="95">
        <f>SUM(36*M327)</f>
        <v>540</v>
      </c>
      <c r="P327" s="95">
        <v>3.35</v>
      </c>
      <c r="Q327" s="131">
        <v>0</v>
      </c>
      <c r="R327" s="131">
        <f>SUM(O327*P327)</f>
        <v>1809</v>
      </c>
      <c r="S327" s="82" t="s">
        <v>899</v>
      </c>
      <c r="T327" s="95">
        <v>0</v>
      </c>
      <c r="U327" s="63">
        <f>(M327*T327)</f>
        <v>0</v>
      </c>
      <c r="V327" s="36"/>
      <c r="W327" s="63">
        <f t="shared" si="114"/>
        <v>13104</v>
      </c>
      <c r="X327" s="95">
        <f t="shared" si="101"/>
        <v>3000</v>
      </c>
      <c r="Y327" s="95">
        <v>0</v>
      </c>
      <c r="Z327" s="95">
        <v>0</v>
      </c>
      <c r="AA327" s="94">
        <f t="shared" si="112"/>
        <v>0</v>
      </c>
      <c r="AB327" s="99" t="s">
        <v>45</v>
      </c>
      <c r="AC327" s="86">
        <v>5523</v>
      </c>
      <c r="AD327" s="86"/>
      <c r="AE327" s="63">
        <f>X327+AA327+AC327</f>
        <v>8523</v>
      </c>
      <c r="AF327" s="63">
        <f t="shared" si="115"/>
        <v>21627</v>
      </c>
      <c r="AG327" s="88"/>
      <c r="AH327" s="88"/>
      <c r="AI327" s="66" t="str">
        <f t="shared" si="106"/>
        <v>661-D</v>
      </c>
      <c r="AJ327" s="286"/>
      <c r="AK327" s="68"/>
      <c r="AL327" s="68"/>
      <c r="AM327" s="47"/>
    </row>
    <row r="328" spans="1:39" s="48" customFormat="1" ht="34.5" customHeight="1" x14ac:dyDescent="0.2">
      <c r="A328" s="289" t="s">
        <v>897</v>
      </c>
      <c r="B328" s="289" t="s">
        <v>904</v>
      </c>
      <c r="C328" s="33" t="s">
        <v>115</v>
      </c>
      <c r="D328" s="33" t="s">
        <v>158</v>
      </c>
      <c r="E328" s="69" t="s">
        <v>155</v>
      </c>
      <c r="F328" s="33" t="s">
        <v>45</v>
      </c>
      <c r="G328" s="69" t="s">
        <v>161</v>
      </c>
      <c r="H328" s="290">
        <v>0</v>
      </c>
      <c r="I328" s="138">
        <v>0</v>
      </c>
      <c r="J328" s="212">
        <v>0</v>
      </c>
      <c r="K328" s="212">
        <v>0</v>
      </c>
      <c r="L328" s="212">
        <v>0</v>
      </c>
      <c r="M328" s="94">
        <v>0</v>
      </c>
      <c r="N328" s="63">
        <v>0</v>
      </c>
      <c r="O328" s="95">
        <v>0</v>
      </c>
      <c r="P328" s="95">
        <v>0</v>
      </c>
      <c r="Q328" s="131">
        <v>0</v>
      </c>
      <c r="R328" s="131">
        <f>SUM(P328*Q328*O328)</f>
        <v>0</v>
      </c>
      <c r="S328" s="82" t="s">
        <v>45</v>
      </c>
      <c r="T328" s="95">
        <v>0</v>
      </c>
      <c r="U328" s="63">
        <v>0</v>
      </c>
      <c r="V328" s="36" t="s">
        <v>196</v>
      </c>
      <c r="W328" s="63">
        <f t="shared" si="114"/>
        <v>0</v>
      </c>
      <c r="X328" s="95">
        <v>0</v>
      </c>
      <c r="Y328" s="95">
        <v>0</v>
      </c>
      <c r="Z328" s="95">
        <v>0</v>
      </c>
      <c r="AA328" s="94">
        <v>0</v>
      </c>
      <c r="AB328" s="99" t="s">
        <v>45</v>
      </c>
      <c r="AC328" s="86">
        <v>0</v>
      </c>
      <c r="AD328" s="86"/>
      <c r="AE328" s="63">
        <v>0</v>
      </c>
      <c r="AF328" s="63">
        <f t="shared" si="115"/>
        <v>0</v>
      </c>
      <c r="AG328" s="88"/>
      <c r="AH328" s="88"/>
      <c r="AI328" s="66" t="str">
        <f t="shared" si="106"/>
        <v>661-D</v>
      </c>
      <c r="AJ328" s="159" t="s">
        <v>905</v>
      </c>
      <c r="AK328" s="159"/>
      <c r="AL328" s="159"/>
      <c r="AM328" s="47"/>
    </row>
    <row r="329" spans="1:39" s="48" customFormat="1" ht="31.5" customHeight="1" x14ac:dyDescent="0.2">
      <c r="A329" s="289" t="s">
        <v>897</v>
      </c>
      <c r="B329" s="289" t="s">
        <v>904</v>
      </c>
      <c r="C329" s="33" t="s">
        <v>115</v>
      </c>
      <c r="D329" s="33" t="s">
        <v>158</v>
      </c>
      <c r="E329" s="69" t="s">
        <v>155</v>
      </c>
      <c r="F329" s="33" t="s">
        <v>45</v>
      </c>
      <c r="G329" s="69" t="s">
        <v>165</v>
      </c>
      <c r="H329" s="290">
        <v>0</v>
      </c>
      <c r="I329" s="138">
        <v>0</v>
      </c>
      <c r="J329" s="212">
        <v>0</v>
      </c>
      <c r="K329" s="212">
        <v>0</v>
      </c>
      <c r="L329" s="212">
        <v>0</v>
      </c>
      <c r="M329" s="94">
        <v>0</v>
      </c>
      <c r="N329" s="151">
        <v>0</v>
      </c>
      <c r="O329" s="152">
        <v>0</v>
      </c>
      <c r="P329" s="95">
        <v>0</v>
      </c>
      <c r="Q329" s="153">
        <v>0</v>
      </c>
      <c r="R329" s="131">
        <f>SUM(P329*Q329*O329)</f>
        <v>0</v>
      </c>
      <c r="S329" s="82" t="s">
        <v>45</v>
      </c>
      <c r="T329" s="95">
        <v>0</v>
      </c>
      <c r="U329" s="63">
        <v>0</v>
      </c>
      <c r="V329" s="36" t="s">
        <v>906</v>
      </c>
      <c r="W329" s="63">
        <f t="shared" si="114"/>
        <v>0</v>
      </c>
      <c r="X329" s="95">
        <v>0</v>
      </c>
      <c r="Y329" s="95">
        <v>0</v>
      </c>
      <c r="Z329" s="95">
        <v>0</v>
      </c>
      <c r="AA329" s="94">
        <v>0</v>
      </c>
      <c r="AB329" s="99" t="s">
        <v>45</v>
      </c>
      <c r="AC329" s="86">
        <v>0</v>
      </c>
      <c r="AD329" s="86"/>
      <c r="AE329" s="63">
        <v>0</v>
      </c>
      <c r="AF329" s="63">
        <f t="shared" si="115"/>
        <v>0</v>
      </c>
      <c r="AG329" s="88"/>
      <c r="AH329" s="88"/>
      <c r="AI329" s="66" t="str">
        <f t="shared" si="106"/>
        <v>661-D</v>
      </c>
      <c r="AJ329" s="159" t="s">
        <v>907</v>
      </c>
      <c r="AK329" s="159"/>
      <c r="AL329" s="159"/>
      <c r="AM329" s="47"/>
    </row>
    <row r="330" spans="1:39" s="48" customFormat="1" ht="48" customHeight="1" x14ac:dyDescent="0.2">
      <c r="A330" s="203" t="s">
        <v>908</v>
      </c>
      <c r="B330" s="138"/>
      <c r="C330" s="33" t="s">
        <v>115</v>
      </c>
      <c r="D330" s="33" t="s">
        <v>149</v>
      </c>
      <c r="E330" s="69" t="s">
        <v>898</v>
      </c>
      <c r="F330" s="33" t="s">
        <v>119</v>
      </c>
      <c r="G330" s="211" t="s">
        <v>120</v>
      </c>
      <c r="H330" s="290">
        <v>42</v>
      </c>
      <c r="I330" s="138" t="s">
        <v>44</v>
      </c>
      <c r="J330" s="212">
        <v>753</v>
      </c>
      <c r="K330" s="212">
        <v>3</v>
      </c>
      <c r="L330" s="212">
        <v>0</v>
      </c>
      <c r="M330" s="94">
        <f>K330+L330</f>
        <v>3</v>
      </c>
      <c r="N330" s="151">
        <f t="shared" ref="N330:N341" si="116">(J330*M330)</f>
        <v>2259</v>
      </c>
      <c r="O330" s="95">
        <f>SUM(36*M330)</f>
        <v>108</v>
      </c>
      <c r="P330" s="95">
        <v>3.35</v>
      </c>
      <c r="Q330" s="131">
        <v>0</v>
      </c>
      <c r="R330" s="131">
        <f>SUM(O330*P330)</f>
        <v>361.8</v>
      </c>
      <c r="S330" s="82" t="s">
        <v>909</v>
      </c>
      <c r="T330" s="95">
        <v>0</v>
      </c>
      <c r="U330" s="63">
        <f>(M330*T330)</f>
        <v>0</v>
      </c>
      <c r="V330" s="36"/>
      <c r="W330" s="63">
        <f t="shared" si="114"/>
        <v>2620.8000000000002</v>
      </c>
      <c r="X330" s="95">
        <f t="shared" ref="X330:X341" si="117">M330*200</f>
        <v>600</v>
      </c>
      <c r="Y330" s="95">
        <v>0</v>
      </c>
      <c r="Z330" s="95">
        <v>0</v>
      </c>
      <c r="AA330" s="94">
        <f t="shared" ref="AA330:AA341" si="118">SUM(Z330*Y330)</f>
        <v>0</v>
      </c>
      <c r="AB330" s="99" t="s">
        <v>45</v>
      </c>
      <c r="AC330" s="86">
        <v>0</v>
      </c>
      <c r="AD330" s="86"/>
      <c r="AE330" s="63">
        <f>X330+AA330+AC330</f>
        <v>600</v>
      </c>
      <c r="AF330" s="63">
        <f t="shared" si="115"/>
        <v>3220.8</v>
      </c>
      <c r="AG330" s="88">
        <f>SUM(M330:M335)</f>
        <v>11</v>
      </c>
      <c r="AH330" s="88">
        <f>SUM(AF330:AF335)</f>
        <v>11809.600000000002</v>
      </c>
      <c r="AI330" s="66" t="s">
        <v>908</v>
      </c>
      <c r="AJ330" s="286"/>
      <c r="AK330" s="68"/>
      <c r="AL330" s="68"/>
      <c r="AM330" s="47"/>
    </row>
    <row r="331" spans="1:39" s="48" customFormat="1" ht="27.75" customHeight="1" x14ac:dyDescent="0.2">
      <c r="A331" s="203" t="s">
        <v>908</v>
      </c>
      <c r="B331" s="138"/>
      <c r="C331" s="33" t="s">
        <v>115</v>
      </c>
      <c r="D331" s="33" t="s">
        <v>149</v>
      </c>
      <c r="E331" s="69" t="s">
        <v>898</v>
      </c>
      <c r="F331" s="33" t="s">
        <v>900</v>
      </c>
      <c r="G331" s="211" t="s">
        <v>901</v>
      </c>
      <c r="H331" s="290">
        <v>42</v>
      </c>
      <c r="I331" s="138" t="s">
        <v>44</v>
      </c>
      <c r="J331" s="212">
        <v>753</v>
      </c>
      <c r="K331" s="212">
        <v>0</v>
      </c>
      <c r="L331" s="212">
        <v>3</v>
      </c>
      <c r="M331" s="94">
        <f>K331+L331</f>
        <v>3</v>
      </c>
      <c r="N331" s="63">
        <f t="shared" si="116"/>
        <v>2259</v>
      </c>
      <c r="O331" s="95">
        <f>SUM(36*M331)</f>
        <v>108</v>
      </c>
      <c r="P331" s="95">
        <v>3.35</v>
      </c>
      <c r="Q331" s="131">
        <v>0</v>
      </c>
      <c r="R331" s="131">
        <f>SUM(O331*P331)</f>
        <v>361.8</v>
      </c>
      <c r="S331" s="82" t="s">
        <v>909</v>
      </c>
      <c r="T331" s="95">
        <v>0</v>
      </c>
      <c r="U331" s="63">
        <f>(M331*T331)</f>
        <v>0</v>
      </c>
      <c r="V331" s="36"/>
      <c r="W331" s="63">
        <f t="shared" si="114"/>
        <v>2620.8000000000002</v>
      </c>
      <c r="X331" s="95">
        <f t="shared" si="117"/>
        <v>600</v>
      </c>
      <c r="Y331" s="95">
        <v>0</v>
      </c>
      <c r="Z331" s="95">
        <v>0</v>
      </c>
      <c r="AA331" s="94">
        <f t="shared" si="118"/>
        <v>0</v>
      </c>
      <c r="AB331" s="99" t="s">
        <v>45</v>
      </c>
      <c r="AC331" s="86">
        <v>0</v>
      </c>
      <c r="AD331" s="86"/>
      <c r="AE331" s="63">
        <f>X331+AA331+AC331</f>
        <v>600</v>
      </c>
      <c r="AF331" s="63">
        <f t="shared" si="115"/>
        <v>3220.8</v>
      </c>
      <c r="AG331" s="88"/>
      <c r="AH331" s="88"/>
      <c r="AI331" s="66"/>
      <c r="AJ331" s="286"/>
      <c r="AK331" s="68"/>
      <c r="AL331" s="68"/>
      <c r="AM331" s="47"/>
    </row>
    <row r="332" spans="1:39" s="48" customFormat="1" ht="37.5" customHeight="1" x14ac:dyDescent="0.2">
      <c r="A332" s="203" t="s">
        <v>908</v>
      </c>
      <c r="B332" s="138"/>
      <c r="C332" s="33" t="s">
        <v>115</v>
      </c>
      <c r="D332" s="33" t="s">
        <v>154</v>
      </c>
      <c r="E332" s="69" t="s">
        <v>307</v>
      </c>
      <c r="F332" s="33" t="s">
        <v>902</v>
      </c>
      <c r="G332" s="211" t="s">
        <v>903</v>
      </c>
      <c r="H332" s="290">
        <v>42</v>
      </c>
      <c r="I332" s="138" t="s">
        <v>44</v>
      </c>
      <c r="J332" s="212">
        <v>753</v>
      </c>
      <c r="K332" s="212">
        <v>0</v>
      </c>
      <c r="L332" s="212">
        <v>3</v>
      </c>
      <c r="M332" s="94">
        <f>K332+L332</f>
        <v>3</v>
      </c>
      <c r="N332" s="63">
        <f t="shared" si="116"/>
        <v>2259</v>
      </c>
      <c r="O332" s="95">
        <f>SUM(36*M332)</f>
        <v>108</v>
      </c>
      <c r="P332" s="95">
        <v>3.35</v>
      </c>
      <c r="Q332" s="131">
        <v>0</v>
      </c>
      <c r="R332" s="131">
        <f>SUM(O332*P332)</f>
        <v>361.8</v>
      </c>
      <c r="S332" s="82" t="s">
        <v>909</v>
      </c>
      <c r="T332" s="95">
        <v>0</v>
      </c>
      <c r="U332" s="63">
        <f>(M332*T332)</f>
        <v>0</v>
      </c>
      <c r="V332" s="36"/>
      <c r="W332" s="63">
        <f t="shared" si="114"/>
        <v>2620.8000000000002</v>
      </c>
      <c r="X332" s="95">
        <f t="shared" si="117"/>
        <v>600</v>
      </c>
      <c r="Y332" s="95">
        <v>0</v>
      </c>
      <c r="Z332" s="95">
        <v>0</v>
      </c>
      <c r="AA332" s="94">
        <f t="shared" si="118"/>
        <v>0</v>
      </c>
      <c r="AB332" s="99" t="s">
        <v>45</v>
      </c>
      <c r="AC332" s="86">
        <v>0</v>
      </c>
      <c r="AD332" s="86"/>
      <c r="AE332" s="63">
        <f>X332+AA332+AC332</f>
        <v>600</v>
      </c>
      <c r="AF332" s="63">
        <f t="shared" si="115"/>
        <v>3220.8</v>
      </c>
      <c r="AG332" s="88"/>
      <c r="AH332" s="88"/>
      <c r="AI332" s="66" t="s">
        <v>908</v>
      </c>
      <c r="AJ332" s="286"/>
      <c r="AK332" s="68"/>
      <c r="AL332" s="68"/>
      <c r="AM332" s="47"/>
    </row>
    <row r="333" spans="1:39" s="48" customFormat="1" ht="35.25" customHeight="1" x14ac:dyDescent="0.2">
      <c r="A333" s="203" t="s">
        <v>908</v>
      </c>
      <c r="B333" s="138"/>
      <c r="C333" s="33" t="s">
        <v>115</v>
      </c>
      <c r="D333" s="33" t="s">
        <v>154</v>
      </c>
      <c r="E333" s="69" t="s">
        <v>307</v>
      </c>
      <c r="F333" s="69" t="s">
        <v>910</v>
      </c>
      <c r="G333" s="69" t="s">
        <v>911</v>
      </c>
      <c r="H333" s="290">
        <v>42</v>
      </c>
      <c r="I333" s="138" t="s">
        <v>44</v>
      </c>
      <c r="J333" s="212">
        <v>753</v>
      </c>
      <c r="K333" s="212">
        <v>2</v>
      </c>
      <c r="L333" s="212">
        <v>0</v>
      </c>
      <c r="M333" s="94">
        <f>K333+L333</f>
        <v>2</v>
      </c>
      <c r="N333" s="63">
        <f t="shared" si="116"/>
        <v>1506</v>
      </c>
      <c r="O333" s="95">
        <f>SUM(36*M333)</f>
        <v>72</v>
      </c>
      <c r="P333" s="95">
        <v>3.35</v>
      </c>
      <c r="Q333" s="131">
        <v>0</v>
      </c>
      <c r="R333" s="131">
        <f>SUM(O333*P333)</f>
        <v>241.20000000000002</v>
      </c>
      <c r="S333" s="82" t="s">
        <v>909</v>
      </c>
      <c r="T333" s="95">
        <v>0</v>
      </c>
      <c r="U333" s="63">
        <f>(M333*T333)</f>
        <v>0</v>
      </c>
      <c r="V333" s="36"/>
      <c r="W333" s="63">
        <f t="shared" si="114"/>
        <v>1747.2</v>
      </c>
      <c r="X333" s="95">
        <f t="shared" si="117"/>
        <v>400</v>
      </c>
      <c r="Y333" s="95">
        <v>0</v>
      </c>
      <c r="Z333" s="95">
        <v>0</v>
      </c>
      <c r="AA333" s="94">
        <f t="shared" si="118"/>
        <v>0</v>
      </c>
      <c r="AB333" s="99" t="s">
        <v>45</v>
      </c>
      <c r="AC333" s="86">
        <v>0</v>
      </c>
      <c r="AD333" s="86"/>
      <c r="AE333" s="63">
        <f>X333+AA333+AC333</f>
        <v>400</v>
      </c>
      <c r="AF333" s="63">
        <f t="shared" si="115"/>
        <v>2147.1999999999998</v>
      </c>
      <c r="AG333" s="88"/>
      <c r="AH333" s="88"/>
      <c r="AI333" s="66" t="s">
        <v>908</v>
      </c>
      <c r="AJ333" s="286"/>
      <c r="AK333" s="68"/>
      <c r="AL333" s="68"/>
      <c r="AM333" s="47"/>
    </row>
    <row r="334" spans="1:39" s="48" customFormat="1" ht="30.75" customHeight="1" x14ac:dyDescent="0.2">
      <c r="A334" s="289" t="s">
        <v>908</v>
      </c>
      <c r="B334" s="289" t="s">
        <v>912</v>
      </c>
      <c r="C334" s="33" t="s">
        <v>115</v>
      </c>
      <c r="D334" s="33" t="s">
        <v>158</v>
      </c>
      <c r="E334" s="69" t="s">
        <v>158</v>
      </c>
      <c r="F334" s="69" t="s">
        <v>158</v>
      </c>
      <c r="G334" s="69" t="s">
        <v>161</v>
      </c>
      <c r="H334" s="290" t="s">
        <v>158</v>
      </c>
      <c r="I334" s="138" t="s">
        <v>158</v>
      </c>
      <c r="J334" s="212">
        <v>0</v>
      </c>
      <c r="K334" s="212">
        <v>0</v>
      </c>
      <c r="L334" s="212">
        <v>0</v>
      </c>
      <c r="M334" s="94">
        <v>0</v>
      </c>
      <c r="N334" s="63">
        <f t="shared" si="116"/>
        <v>0</v>
      </c>
      <c r="O334" s="95">
        <v>0</v>
      </c>
      <c r="P334" s="95">
        <v>0</v>
      </c>
      <c r="Q334" s="131">
        <v>0</v>
      </c>
      <c r="R334" s="131">
        <v>0</v>
      </c>
      <c r="S334" s="82" t="s">
        <v>45</v>
      </c>
      <c r="T334" s="95">
        <v>0</v>
      </c>
      <c r="U334" s="63">
        <v>0</v>
      </c>
      <c r="V334" s="36"/>
      <c r="W334" s="63">
        <f t="shared" si="114"/>
        <v>0</v>
      </c>
      <c r="X334" s="95">
        <f t="shared" si="117"/>
        <v>0</v>
      </c>
      <c r="Y334" s="95">
        <v>0</v>
      </c>
      <c r="Z334" s="95">
        <v>0</v>
      </c>
      <c r="AA334" s="94">
        <f t="shared" si="118"/>
        <v>0</v>
      </c>
      <c r="AB334" s="99" t="s">
        <v>45</v>
      </c>
      <c r="AC334" s="86">
        <v>0</v>
      </c>
      <c r="AD334" s="86"/>
      <c r="AE334" s="63">
        <v>0</v>
      </c>
      <c r="AF334" s="63">
        <f t="shared" si="115"/>
        <v>0</v>
      </c>
      <c r="AG334" s="88"/>
      <c r="AH334" s="88"/>
      <c r="AI334" s="66" t="s">
        <v>908</v>
      </c>
      <c r="AJ334" s="286"/>
      <c r="AK334" s="68"/>
      <c r="AL334" s="68"/>
      <c r="AM334" s="47"/>
    </row>
    <row r="335" spans="1:39" s="48" customFormat="1" ht="36" customHeight="1" x14ac:dyDescent="0.2">
      <c r="A335" s="289" t="s">
        <v>908</v>
      </c>
      <c r="B335" s="289" t="s">
        <v>912</v>
      </c>
      <c r="C335" s="33" t="s">
        <v>115</v>
      </c>
      <c r="D335" s="33" t="s">
        <v>158</v>
      </c>
      <c r="E335" s="69" t="s">
        <v>158</v>
      </c>
      <c r="F335" s="69" t="s">
        <v>158</v>
      </c>
      <c r="G335" s="69" t="s">
        <v>165</v>
      </c>
      <c r="H335" s="290" t="s">
        <v>158</v>
      </c>
      <c r="I335" s="138" t="s">
        <v>158</v>
      </c>
      <c r="J335" s="212">
        <v>0</v>
      </c>
      <c r="K335" s="212">
        <v>0</v>
      </c>
      <c r="L335" s="212">
        <v>0</v>
      </c>
      <c r="M335" s="94">
        <v>0</v>
      </c>
      <c r="N335" s="63">
        <f t="shared" si="116"/>
        <v>0</v>
      </c>
      <c r="O335" s="95">
        <v>0</v>
      </c>
      <c r="P335" s="95">
        <v>0</v>
      </c>
      <c r="Q335" s="131">
        <v>0</v>
      </c>
      <c r="R335" s="131">
        <v>0</v>
      </c>
      <c r="S335" s="82" t="s">
        <v>45</v>
      </c>
      <c r="T335" s="95">
        <v>0</v>
      </c>
      <c r="U335" s="63">
        <v>0</v>
      </c>
      <c r="V335" s="36"/>
      <c r="W335" s="63">
        <f t="shared" si="114"/>
        <v>0</v>
      </c>
      <c r="X335" s="95">
        <f t="shared" si="117"/>
        <v>0</v>
      </c>
      <c r="Y335" s="95">
        <v>0</v>
      </c>
      <c r="Z335" s="95">
        <v>0</v>
      </c>
      <c r="AA335" s="94">
        <f t="shared" si="118"/>
        <v>0</v>
      </c>
      <c r="AB335" s="99" t="s">
        <v>45</v>
      </c>
      <c r="AC335" s="86">
        <v>0</v>
      </c>
      <c r="AD335" s="86"/>
      <c r="AE335" s="63">
        <v>0</v>
      </c>
      <c r="AF335" s="63">
        <f t="shared" si="115"/>
        <v>0</v>
      </c>
      <c r="AG335" s="88"/>
      <c r="AH335" s="88"/>
      <c r="AI335" s="66" t="s">
        <v>908</v>
      </c>
      <c r="AJ335" s="286"/>
      <c r="AK335" s="68"/>
      <c r="AL335" s="68"/>
      <c r="AM335" s="47"/>
    </row>
    <row r="336" spans="1:39" s="48" customFormat="1" ht="45" customHeight="1" x14ac:dyDescent="0.2">
      <c r="A336" s="203" t="s">
        <v>913</v>
      </c>
      <c r="B336" s="138"/>
      <c r="C336" s="33" t="s">
        <v>115</v>
      </c>
      <c r="D336" s="33" t="s">
        <v>154</v>
      </c>
      <c r="E336" s="69" t="s">
        <v>150</v>
      </c>
      <c r="F336" s="69" t="s">
        <v>910</v>
      </c>
      <c r="G336" s="69" t="s">
        <v>911</v>
      </c>
      <c r="H336" s="290">
        <v>42</v>
      </c>
      <c r="I336" s="138" t="s">
        <v>44</v>
      </c>
      <c r="J336" s="212">
        <v>753</v>
      </c>
      <c r="K336" s="212">
        <v>16</v>
      </c>
      <c r="L336" s="212">
        <v>0</v>
      </c>
      <c r="M336" s="94">
        <f>K336+L336</f>
        <v>16</v>
      </c>
      <c r="N336" s="151">
        <f t="shared" si="116"/>
        <v>12048</v>
      </c>
      <c r="O336" s="95">
        <v>576</v>
      </c>
      <c r="P336" s="95">
        <v>3.35</v>
      </c>
      <c r="Q336" s="131">
        <v>0</v>
      </c>
      <c r="R336" s="131">
        <f>SUM(O336*P336)</f>
        <v>1929.6000000000001</v>
      </c>
      <c r="S336" s="226" t="s">
        <v>914</v>
      </c>
      <c r="T336" s="95">
        <v>0</v>
      </c>
      <c r="U336" s="63">
        <v>0</v>
      </c>
      <c r="V336" s="36" t="s">
        <v>45</v>
      </c>
      <c r="W336" s="63">
        <f t="shared" si="114"/>
        <v>13977.6</v>
      </c>
      <c r="X336" s="95">
        <f t="shared" si="117"/>
        <v>3200</v>
      </c>
      <c r="Y336" s="95">
        <v>0</v>
      </c>
      <c r="Z336" s="95">
        <v>0</v>
      </c>
      <c r="AA336" s="94">
        <f t="shared" si="118"/>
        <v>0</v>
      </c>
      <c r="AB336" s="99" t="s">
        <v>45</v>
      </c>
      <c r="AC336" s="86">
        <v>5523</v>
      </c>
      <c r="AD336" s="86" t="s">
        <v>915</v>
      </c>
      <c r="AE336" s="63">
        <f>X336+AA336+AC336</f>
        <v>8723</v>
      </c>
      <c r="AF336" s="63">
        <f t="shared" si="115"/>
        <v>22700.6</v>
      </c>
      <c r="AG336" s="88">
        <f>SUM(M336:M340)</f>
        <v>52</v>
      </c>
      <c r="AH336" s="88">
        <f>SUM(AF336:AF340)</f>
        <v>82965.2</v>
      </c>
      <c r="AI336" s="66" t="s">
        <v>916</v>
      </c>
      <c r="AJ336" s="108" t="s">
        <v>917</v>
      </c>
      <c r="AK336" s="109"/>
      <c r="AL336" s="109"/>
      <c r="AM336" s="47"/>
    </row>
    <row r="337" spans="1:41" s="48" customFormat="1" ht="36" customHeight="1" x14ac:dyDescent="0.2">
      <c r="A337" s="203" t="s">
        <v>913</v>
      </c>
      <c r="B337" s="138"/>
      <c r="C337" s="33" t="s">
        <v>115</v>
      </c>
      <c r="D337" s="33" t="s">
        <v>154</v>
      </c>
      <c r="E337" s="69" t="s">
        <v>150</v>
      </c>
      <c r="F337" s="69" t="s">
        <v>148</v>
      </c>
      <c r="G337" s="211" t="s">
        <v>132</v>
      </c>
      <c r="H337" s="290">
        <v>42</v>
      </c>
      <c r="I337" s="138" t="s">
        <v>44</v>
      </c>
      <c r="J337" s="212">
        <v>1200</v>
      </c>
      <c r="K337" s="212">
        <v>0</v>
      </c>
      <c r="L337" s="212">
        <v>18</v>
      </c>
      <c r="M337" s="94">
        <f>K337+L337</f>
        <v>18</v>
      </c>
      <c r="N337" s="63">
        <f t="shared" si="116"/>
        <v>21600</v>
      </c>
      <c r="O337" s="95">
        <f>SUM(36*M337)</f>
        <v>648</v>
      </c>
      <c r="P337" s="95">
        <v>3.35</v>
      </c>
      <c r="Q337" s="131">
        <v>0</v>
      </c>
      <c r="R337" s="131">
        <f>SUM(O337*P337)</f>
        <v>2170.8000000000002</v>
      </c>
      <c r="S337" s="226" t="s">
        <v>899</v>
      </c>
      <c r="T337" s="95">
        <v>0</v>
      </c>
      <c r="U337" s="63">
        <v>0</v>
      </c>
      <c r="V337" s="36" t="s">
        <v>45</v>
      </c>
      <c r="W337" s="63">
        <f t="shared" si="114"/>
        <v>23770.799999999999</v>
      </c>
      <c r="X337" s="95">
        <f t="shared" si="117"/>
        <v>3600</v>
      </c>
      <c r="Y337" s="95">
        <v>0</v>
      </c>
      <c r="Z337" s="95">
        <v>0</v>
      </c>
      <c r="AA337" s="94">
        <f t="shared" si="118"/>
        <v>0</v>
      </c>
      <c r="AB337" s="99" t="s">
        <v>45</v>
      </c>
      <c r="AC337" s="86">
        <v>5523</v>
      </c>
      <c r="AD337" s="86" t="s">
        <v>915</v>
      </c>
      <c r="AE337" s="63">
        <f>X337+AA337+AC337</f>
        <v>9123</v>
      </c>
      <c r="AF337" s="63">
        <f t="shared" si="115"/>
        <v>32893.800000000003</v>
      </c>
      <c r="AG337" s="88"/>
      <c r="AH337" s="88"/>
      <c r="AI337" s="66" t="s">
        <v>916</v>
      </c>
      <c r="AJ337" s="286"/>
      <c r="AK337" s="68"/>
      <c r="AL337" s="68"/>
      <c r="AM337" s="47"/>
    </row>
    <row r="338" spans="1:41" s="48" customFormat="1" ht="36" customHeight="1" x14ac:dyDescent="0.2">
      <c r="A338" s="203" t="s">
        <v>913</v>
      </c>
      <c r="B338" s="138"/>
      <c r="C338" s="33" t="s">
        <v>115</v>
      </c>
      <c r="D338" s="33" t="s">
        <v>154</v>
      </c>
      <c r="E338" s="69" t="s">
        <v>150</v>
      </c>
      <c r="F338" s="69" t="s">
        <v>918</v>
      </c>
      <c r="G338" s="69" t="s">
        <v>745</v>
      </c>
      <c r="H338" s="290">
        <v>56</v>
      </c>
      <c r="I338" s="138" t="s">
        <v>44</v>
      </c>
      <c r="J338" s="212">
        <v>1200</v>
      </c>
      <c r="K338" s="212">
        <v>0</v>
      </c>
      <c r="L338" s="212">
        <v>18</v>
      </c>
      <c r="M338" s="94">
        <f>K338+L338</f>
        <v>18</v>
      </c>
      <c r="N338" s="63">
        <f t="shared" si="116"/>
        <v>21600</v>
      </c>
      <c r="O338" s="95">
        <f>SUM(36*M338)</f>
        <v>648</v>
      </c>
      <c r="P338" s="95">
        <v>3.35</v>
      </c>
      <c r="Q338" s="131">
        <v>0</v>
      </c>
      <c r="R338" s="131">
        <f>SUM(O338*P338)</f>
        <v>2170.8000000000002</v>
      </c>
      <c r="S338" s="226" t="s">
        <v>899</v>
      </c>
      <c r="T338" s="95">
        <v>0</v>
      </c>
      <c r="U338" s="63">
        <v>0</v>
      </c>
      <c r="V338" s="36" t="s">
        <v>45</v>
      </c>
      <c r="W338" s="63">
        <f t="shared" si="114"/>
        <v>23770.799999999999</v>
      </c>
      <c r="X338" s="95">
        <f t="shared" si="117"/>
        <v>3600</v>
      </c>
      <c r="Y338" s="95">
        <v>0</v>
      </c>
      <c r="Z338" s="95">
        <v>0</v>
      </c>
      <c r="AA338" s="94">
        <f t="shared" si="118"/>
        <v>0</v>
      </c>
      <c r="AB338" s="99" t="s">
        <v>45</v>
      </c>
      <c r="AC338" s="86">
        <v>0</v>
      </c>
      <c r="AD338" s="86" t="s">
        <v>919</v>
      </c>
      <c r="AE338" s="63">
        <f>X338+AA338+AC338</f>
        <v>3600</v>
      </c>
      <c r="AF338" s="63">
        <f t="shared" si="115"/>
        <v>27370.799999999999</v>
      </c>
      <c r="AG338" s="291"/>
      <c r="AH338" s="88"/>
      <c r="AI338" s="66" t="s">
        <v>916</v>
      </c>
      <c r="AJ338" s="286"/>
      <c r="AK338" s="68"/>
      <c r="AL338" s="68"/>
      <c r="AM338" s="47"/>
    </row>
    <row r="339" spans="1:41" s="48" customFormat="1" ht="29.25" customHeight="1" x14ac:dyDescent="0.2">
      <c r="A339" s="289" t="s">
        <v>913</v>
      </c>
      <c r="B339" s="289" t="s">
        <v>904</v>
      </c>
      <c r="C339" s="33" t="s">
        <v>115</v>
      </c>
      <c r="D339" s="33" t="s">
        <v>158</v>
      </c>
      <c r="E339" s="69" t="s">
        <v>158</v>
      </c>
      <c r="F339" s="69" t="s">
        <v>158</v>
      </c>
      <c r="G339" s="69" t="s">
        <v>161</v>
      </c>
      <c r="H339" s="290" t="s">
        <v>158</v>
      </c>
      <c r="I339" s="138" t="s">
        <v>158</v>
      </c>
      <c r="J339" s="212">
        <v>0</v>
      </c>
      <c r="K339" s="212">
        <v>0</v>
      </c>
      <c r="L339" s="212">
        <v>0</v>
      </c>
      <c r="M339" s="94">
        <v>0</v>
      </c>
      <c r="N339" s="151">
        <f t="shared" si="116"/>
        <v>0</v>
      </c>
      <c r="O339" s="152">
        <v>0</v>
      </c>
      <c r="P339" s="152">
        <v>0</v>
      </c>
      <c r="Q339" s="131">
        <v>0</v>
      </c>
      <c r="R339" s="153">
        <v>0</v>
      </c>
      <c r="S339" s="154" t="s">
        <v>45</v>
      </c>
      <c r="T339" s="95">
        <v>0</v>
      </c>
      <c r="U339" s="63">
        <v>0</v>
      </c>
      <c r="V339" s="36" t="s">
        <v>920</v>
      </c>
      <c r="W339" s="63">
        <f t="shared" si="114"/>
        <v>0</v>
      </c>
      <c r="X339" s="95">
        <f t="shared" si="117"/>
        <v>0</v>
      </c>
      <c r="Y339" s="95">
        <v>0</v>
      </c>
      <c r="Z339" s="95">
        <v>0</v>
      </c>
      <c r="AA339" s="94">
        <f t="shared" si="118"/>
        <v>0</v>
      </c>
      <c r="AB339" s="99" t="s">
        <v>45</v>
      </c>
      <c r="AC339" s="86">
        <v>0</v>
      </c>
      <c r="AD339" s="86"/>
      <c r="AE339" s="63">
        <v>0</v>
      </c>
      <c r="AF339" s="63">
        <f t="shared" si="115"/>
        <v>0</v>
      </c>
      <c r="AG339" s="291"/>
      <c r="AH339" s="88"/>
      <c r="AI339" s="66" t="s">
        <v>916</v>
      </c>
      <c r="AJ339" s="159" t="s">
        <v>921</v>
      </c>
      <c r="AK339" s="159"/>
      <c r="AL339" s="159"/>
      <c r="AM339" s="47"/>
    </row>
    <row r="340" spans="1:41" s="48" customFormat="1" ht="30" x14ac:dyDescent="0.2">
      <c r="A340" s="289" t="s">
        <v>913</v>
      </c>
      <c r="B340" s="289" t="s">
        <v>904</v>
      </c>
      <c r="C340" s="33" t="s">
        <v>115</v>
      </c>
      <c r="D340" s="33" t="s">
        <v>158</v>
      </c>
      <c r="E340" s="69" t="s">
        <v>158</v>
      </c>
      <c r="F340" s="69" t="s">
        <v>158</v>
      </c>
      <c r="G340" s="69" t="s">
        <v>165</v>
      </c>
      <c r="H340" s="290" t="s">
        <v>158</v>
      </c>
      <c r="I340" s="138" t="s">
        <v>158</v>
      </c>
      <c r="J340" s="212">
        <v>0</v>
      </c>
      <c r="K340" s="212">
        <v>0</v>
      </c>
      <c r="L340" s="212">
        <v>0</v>
      </c>
      <c r="M340" s="94">
        <v>0</v>
      </c>
      <c r="N340" s="151">
        <f t="shared" si="116"/>
        <v>0</v>
      </c>
      <c r="O340" s="152">
        <v>0</v>
      </c>
      <c r="P340" s="152">
        <v>0</v>
      </c>
      <c r="Q340" s="131">
        <v>0</v>
      </c>
      <c r="R340" s="153">
        <v>0</v>
      </c>
      <c r="S340" s="154" t="s">
        <v>45</v>
      </c>
      <c r="T340" s="95">
        <v>0</v>
      </c>
      <c r="U340" s="63">
        <v>0</v>
      </c>
      <c r="V340" s="36" t="s">
        <v>922</v>
      </c>
      <c r="W340" s="63">
        <f t="shared" si="114"/>
        <v>0</v>
      </c>
      <c r="X340" s="95">
        <f t="shared" si="117"/>
        <v>0</v>
      </c>
      <c r="Y340" s="95">
        <v>0</v>
      </c>
      <c r="Z340" s="95">
        <v>0</v>
      </c>
      <c r="AA340" s="94">
        <f t="shared" si="118"/>
        <v>0</v>
      </c>
      <c r="AB340" s="99" t="s">
        <v>45</v>
      </c>
      <c r="AC340" s="86">
        <v>0</v>
      </c>
      <c r="AD340" s="86"/>
      <c r="AE340" s="63">
        <v>0</v>
      </c>
      <c r="AF340" s="63">
        <f t="shared" si="115"/>
        <v>0</v>
      </c>
      <c r="AG340" s="291"/>
      <c r="AH340" s="88"/>
      <c r="AI340" s="66" t="s">
        <v>916</v>
      </c>
      <c r="AJ340" s="159" t="s">
        <v>923</v>
      </c>
      <c r="AK340" s="159"/>
      <c r="AL340" s="159"/>
      <c r="AM340" s="47"/>
    </row>
    <row r="341" spans="1:41" s="48" customFormat="1" ht="43" customHeight="1" x14ac:dyDescent="0.2">
      <c r="A341" s="203" t="s">
        <v>924</v>
      </c>
      <c r="B341" s="138"/>
      <c r="C341" s="33" t="s">
        <v>115</v>
      </c>
      <c r="D341" s="33" t="s">
        <v>149</v>
      </c>
      <c r="E341" s="69" t="s">
        <v>898</v>
      </c>
      <c r="F341" s="69" t="s">
        <v>925</v>
      </c>
      <c r="G341" s="211" t="s">
        <v>712</v>
      </c>
      <c r="H341" s="290">
        <v>42</v>
      </c>
      <c r="I341" s="138" t="s">
        <v>44</v>
      </c>
      <c r="J341" s="212">
        <v>1200</v>
      </c>
      <c r="K341" s="212">
        <v>0</v>
      </c>
      <c r="L341" s="212">
        <v>18</v>
      </c>
      <c r="M341" s="94">
        <f>K341+L341</f>
        <v>18</v>
      </c>
      <c r="N341" s="151">
        <f t="shared" si="116"/>
        <v>21600</v>
      </c>
      <c r="O341" s="95">
        <f>SUM(36*M341)</f>
        <v>648</v>
      </c>
      <c r="P341" s="95">
        <v>3.35</v>
      </c>
      <c r="Q341" s="131">
        <v>0</v>
      </c>
      <c r="R341" s="131">
        <f>SUM(O341*P341)</f>
        <v>2170.8000000000002</v>
      </c>
      <c r="S341" s="226" t="s">
        <v>899</v>
      </c>
      <c r="T341" s="95">
        <v>0</v>
      </c>
      <c r="U341" s="63">
        <f>(M341*T341)</f>
        <v>0</v>
      </c>
      <c r="V341" s="36" t="s">
        <v>45</v>
      </c>
      <c r="W341" s="63">
        <f t="shared" si="114"/>
        <v>23770.799999999999</v>
      </c>
      <c r="X341" s="95">
        <f t="shared" si="117"/>
        <v>3600</v>
      </c>
      <c r="Y341" s="95">
        <v>0</v>
      </c>
      <c r="Z341" s="95">
        <v>0</v>
      </c>
      <c r="AA341" s="94">
        <f t="shared" si="118"/>
        <v>0</v>
      </c>
      <c r="AB341" s="99"/>
      <c r="AC341" s="86">
        <v>6160</v>
      </c>
      <c r="AD341" s="86"/>
      <c r="AE341" s="63">
        <f>X341+AA341+AC341</f>
        <v>9760</v>
      </c>
      <c r="AF341" s="63">
        <f t="shared" si="115"/>
        <v>33530.800000000003</v>
      </c>
      <c r="AG341" s="88">
        <f>SUM(M341:M343)</f>
        <v>18</v>
      </c>
      <c r="AH341" s="88">
        <f>SUM(AF341:AF343)</f>
        <v>33530.800000000003</v>
      </c>
      <c r="AI341" s="66" t="s">
        <v>926</v>
      </c>
      <c r="AJ341" s="68" t="s">
        <v>927</v>
      </c>
      <c r="AK341" s="68"/>
      <c r="AL341" s="68"/>
      <c r="AM341" s="47" t="s">
        <v>928</v>
      </c>
    </row>
    <row r="342" spans="1:41" s="48" customFormat="1" ht="35.25" customHeight="1" x14ac:dyDescent="0.2">
      <c r="A342" s="289" t="s">
        <v>924</v>
      </c>
      <c r="B342" s="289" t="s">
        <v>904</v>
      </c>
      <c r="C342" s="33" t="s">
        <v>115</v>
      </c>
      <c r="D342" s="33" t="s">
        <v>158</v>
      </c>
      <c r="E342" s="69" t="s">
        <v>158</v>
      </c>
      <c r="F342" s="69" t="s">
        <v>158</v>
      </c>
      <c r="G342" s="69" t="s">
        <v>161</v>
      </c>
      <c r="H342" s="290" t="s">
        <v>158</v>
      </c>
      <c r="I342" s="138" t="s">
        <v>158</v>
      </c>
      <c r="J342" s="212">
        <v>0</v>
      </c>
      <c r="K342" s="212">
        <v>0</v>
      </c>
      <c r="L342" s="212">
        <v>0</v>
      </c>
      <c r="M342" s="94">
        <v>0</v>
      </c>
      <c r="N342" s="151">
        <v>0</v>
      </c>
      <c r="O342" s="152">
        <v>0</v>
      </c>
      <c r="P342" s="95">
        <v>0</v>
      </c>
      <c r="Q342" s="131">
        <v>0</v>
      </c>
      <c r="R342" s="131">
        <v>0</v>
      </c>
      <c r="S342" s="82" t="s">
        <v>45</v>
      </c>
      <c r="T342" s="63">
        <v>0</v>
      </c>
      <c r="U342" s="63">
        <v>0</v>
      </c>
      <c r="V342" s="324"/>
      <c r="W342" s="63">
        <f t="shared" si="114"/>
        <v>0</v>
      </c>
      <c r="X342" s="95">
        <v>0</v>
      </c>
      <c r="Y342" s="95">
        <v>0</v>
      </c>
      <c r="Z342" s="94">
        <v>0</v>
      </c>
      <c r="AA342" s="86">
        <v>0</v>
      </c>
      <c r="AB342" s="287" t="s">
        <v>45</v>
      </c>
      <c r="AC342" s="63">
        <v>0</v>
      </c>
      <c r="AD342" s="63"/>
      <c r="AE342" s="63">
        <f>X342+AA342+AC342</f>
        <v>0</v>
      </c>
      <c r="AF342" s="63">
        <f t="shared" si="115"/>
        <v>0</v>
      </c>
      <c r="AG342" s="292"/>
      <c r="AH342" s="88"/>
      <c r="AI342" s="66" t="s">
        <v>926</v>
      </c>
      <c r="AJ342" s="286"/>
      <c r="AK342" s="68"/>
      <c r="AL342" s="68"/>
      <c r="AM342" s="47"/>
    </row>
    <row r="343" spans="1:41" s="48" customFormat="1" ht="36" customHeight="1" x14ac:dyDescent="0.2">
      <c r="A343" s="289" t="s">
        <v>924</v>
      </c>
      <c r="B343" s="289" t="s">
        <v>904</v>
      </c>
      <c r="C343" s="33" t="s">
        <v>115</v>
      </c>
      <c r="D343" s="33" t="s">
        <v>158</v>
      </c>
      <c r="E343" s="69" t="s">
        <v>158</v>
      </c>
      <c r="F343" s="69" t="s">
        <v>158</v>
      </c>
      <c r="G343" s="69" t="s">
        <v>165</v>
      </c>
      <c r="H343" s="290" t="s">
        <v>158</v>
      </c>
      <c r="I343" s="138" t="s">
        <v>158</v>
      </c>
      <c r="J343" s="212">
        <v>0</v>
      </c>
      <c r="K343" s="212">
        <v>0</v>
      </c>
      <c r="L343" s="212">
        <v>0</v>
      </c>
      <c r="M343" s="94">
        <v>0</v>
      </c>
      <c r="N343" s="63">
        <v>0</v>
      </c>
      <c r="O343" s="95">
        <v>0</v>
      </c>
      <c r="P343" s="95">
        <v>0</v>
      </c>
      <c r="Q343" s="131">
        <v>0</v>
      </c>
      <c r="R343" s="131">
        <v>0</v>
      </c>
      <c r="S343" s="82" t="s">
        <v>45</v>
      </c>
      <c r="T343" s="95">
        <v>0</v>
      </c>
      <c r="U343" s="63">
        <v>0</v>
      </c>
      <c r="V343" s="36" t="s">
        <v>875</v>
      </c>
      <c r="W343" s="63">
        <f t="shared" si="114"/>
        <v>0</v>
      </c>
      <c r="X343" s="95">
        <v>0</v>
      </c>
      <c r="Y343" s="95">
        <v>0</v>
      </c>
      <c r="Z343" s="95">
        <v>0</v>
      </c>
      <c r="AA343" s="94">
        <v>0</v>
      </c>
      <c r="AB343" s="287" t="s">
        <v>45</v>
      </c>
      <c r="AC343" s="86">
        <v>0</v>
      </c>
      <c r="AD343" s="86"/>
      <c r="AE343" s="63">
        <v>0</v>
      </c>
      <c r="AF343" s="63">
        <f t="shared" si="115"/>
        <v>0</v>
      </c>
      <c r="AG343" s="88"/>
      <c r="AH343" s="88"/>
      <c r="AI343" s="66" t="s">
        <v>926</v>
      </c>
      <c r="AJ343" s="159" t="s">
        <v>876</v>
      </c>
      <c r="AK343" s="159"/>
      <c r="AL343" s="159"/>
      <c r="AM343" s="47"/>
    </row>
    <row r="344" spans="1:41" s="48" customFormat="1" ht="34" customHeight="1" x14ac:dyDescent="0.2">
      <c r="A344" s="203" t="s">
        <v>929</v>
      </c>
      <c r="B344" s="138"/>
      <c r="C344" s="33" t="s">
        <v>115</v>
      </c>
      <c r="D344" s="33" t="s">
        <v>149</v>
      </c>
      <c r="E344" s="69" t="s">
        <v>898</v>
      </c>
      <c r="F344" s="69" t="s">
        <v>925</v>
      </c>
      <c r="G344" s="211" t="s">
        <v>712</v>
      </c>
      <c r="H344" s="290">
        <v>42</v>
      </c>
      <c r="I344" s="138" t="s">
        <v>44</v>
      </c>
      <c r="J344" s="212">
        <v>1200</v>
      </c>
      <c r="K344" s="212">
        <v>0</v>
      </c>
      <c r="L344" s="212">
        <v>4</v>
      </c>
      <c r="M344" s="94">
        <f>K344+L344</f>
        <v>4</v>
      </c>
      <c r="N344" s="151">
        <f>(J344*M344)</f>
        <v>4800</v>
      </c>
      <c r="O344" s="95">
        <f>SUM(36*M344)</f>
        <v>144</v>
      </c>
      <c r="P344" s="95">
        <v>3.35</v>
      </c>
      <c r="Q344" s="131">
        <v>0</v>
      </c>
      <c r="R344" s="131">
        <f>SUM(O344*P344)</f>
        <v>482.40000000000003</v>
      </c>
      <c r="S344" s="154" t="s">
        <v>899</v>
      </c>
      <c r="T344" s="95">
        <v>0</v>
      </c>
      <c r="U344" s="63">
        <v>0</v>
      </c>
      <c r="V344" s="36" t="s">
        <v>45</v>
      </c>
      <c r="W344" s="63">
        <f t="shared" si="114"/>
        <v>5282.4</v>
      </c>
      <c r="X344" s="95">
        <f>M344*200</f>
        <v>800</v>
      </c>
      <c r="Y344" s="95">
        <v>0</v>
      </c>
      <c r="Z344" s="95">
        <v>0</v>
      </c>
      <c r="AA344" s="94">
        <f>SUM(Z344*Y344)</f>
        <v>0</v>
      </c>
      <c r="AB344" s="99"/>
      <c r="AC344" s="86">
        <v>0</v>
      </c>
      <c r="AD344" s="86"/>
      <c r="AE344" s="63">
        <f>X344+AA344+AC344</f>
        <v>800</v>
      </c>
      <c r="AF344" s="63">
        <f t="shared" si="115"/>
        <v>6082.4</v>
      </c>
      <c r="AG344" s="88">
        <f>SUM(M344)</f>
        <v>4</v>
      </c>
      <c r="AH344" s="88">
        <f>SUM(AF344)</f>
        <v>6082.4</v>
      </c>
      <c r="AI344" s="66" t="s">
        <v>929</v>
      </c>
      <c r="AJ344" s="68" t="s">
        <v>927</v>
      </c>
      <c r="AK344" s="68"/>
      <c r="AL344" s="68"/>
      <c r="AM344" s="47"/>
    </row>
    <row r="345" spans="1:41" ht="32.25" customHeight="1" x14ac:dyDescent="0.25">
      <c r="A345" s="293"/>
      <c r="B345" s="293"/>
      <c r="C345" s="294"/>
      <c r="D345" s="294"/>
      <c r="E345" s="295"/>
      <c r="F345" s="296"/>
      <c r="G345" s="295" t="s">
        <v>930</v>
      </c>
      <c r="H345" s="297"/>
      <c r="I345" s="294"/>
      <c r="J345" s="298"/>
      <c r="K345" s="298">
        <f t="shared" ref="K345:AH345" si="119">SUM(K2:K344)</f>
        <v>1713</v>
      </c>
      <c r="L345" s="298">
        <f t="shared" si="119"/>
        <v>2354</v>
      </c>
      <c r="M345" s="299">
        <f t="shared" si="119"/>
        <v>4067</v>
      </c>
      <c r="N345" s="298">
        <f t="shared" si="119"/>
        <v>3017733</v>
      </c>
      <c r="O345" s="298">
        <f t="shared" si="119"/>
        <v>8833</v>
      </c>
      <c r="P345" s="298">
        <f t="shared" si="119"/>
        <v>12691.200000000004</v>
      </c>
      <c r="Q345" s="298">
        <f t="shared" si="119"/>
        <v>92.400000000000233</v>
      </c>
      <c r="R345" s="298">
        <f t="shared" si="119"/>
        <v>148471.39999999994</v>
      </c>
      <c r="S345" s="298">
        <f t="shared" si="119"/>
        <v>0</v>
      </c>
      <c r="T345" s="298">
        <f t="shared" si="119"/>
        <v>19894</v>
      </c>
      <c r="U345" s="298">
        <f t="shared" si="119"/>
        <v>691912</v>
      </c>
      <c r="V345" s="392">
        <f t="shared" si="119"/>
        <v>0</v>
      </c>
      <c r="W345" s="300">
        <f t="shared" si="119"/>
        <v>3858116.4000000008</v>
      </c>
      <c r="X345" s="298">
        <f t="shared" si="119"/>
        <v>846400</v>
      </c>
      <c r="Y345" s="298">
        <f t="shared" si="119"/>
        <v>907</v>
      </c>
      <c r="Z345" s="298">
        <f t="shared" si="119"/>
        <v>78394</v>
      </c>
      <c r="AA345" s="298">
        <f t="shared" si="119"/>
        <v>712103</v>
      </c>
      <c r="AB345" s="298">
        <f t="shared" si="119"/>
        <v>0</v>
      </c>
      <c r="AC345" s="298">
        <f t="shared" si="119"/>
        <v>73964</v>
      </c>
      <c r="AD345" s="298">
        <f t="shared" si="119"/>
        <v>40738</v>
      </c>
      <c r="AE345" s="300">
        <f t="shared" si="119"/>
        <v>1632467</v>
      </c>
      <c r="AF345" s="298">
        <f t="shared" si="119"/>
        <v>5490583.4000000004</v>
      </c>
      <c r="AG345" s="299">
        <f t="shared" si="119"/>
        <v>3682</v>
      </c>
      <c r="AH345" s="301">
        <f t="shared" si="119"/>
        <v>5490583.4000000004</v>
      </c>
      <c r="AI345" s="302"/>
      <c r="AJ345" s="201"/>
      <c r="AK345" s="201"/>
      <c r="AL345" s="201"/>
      <c r="AM345" s="138"/>
      <c r="AO345" s="303" t="s">
        <v>38</v>
      </c>
    </row>
    <row r="346" spans="1:41" s="48" customFormat="1" ht="52.5" customHeight="1" x14ac:dyDescent="0.25">
      <c r="A346" s="304"/>
      <c r="B346" s="304"/>
      <c r="C346" s="305"/>
      <c r="D346" s="305"/>
      <c r="E346" s="306"/>
      <c r="F346" s="307"/>
      <c r="G346" s="306"/>
      <c r="H346" s="308"/>
      <c r="I346" s="305"/>
      <c r="J346" s="309"/>
      <c r="K346" s="309"/>
      <c r="L346" s="309"/>
      <c r="M346" s="309"/>
      <c r="N346" s="309"/>
      <c r="O346" s="309"/>
      <c r="P346" s="309"/>
      <c r="Q346" s="309"/>
      <c r="R346" s="309"/>
      <c r="S346" s="309"/>
      <c r="T346" s="309"/>
      <c r="U346" s="309"/>
      <c r="V346" s="302"/>
      <c r="W346" s="309"/>
      <c r="X346" s="310"/>
      <c r="Y346" s="310"/>
      <c r="Z346" s="310"/>
      <c r="AA346" s="310"/>
      <c r="AB346" s="310"/>
      <c r="AC346" s="310"/>
      <c r="AD346" s="310"/>
      <c r="AE346" s="310"/>
      <c r="AF346" s="310"/>
      <c r="AG346" s="311" t="s">
        <v>931</v>
      </c>
      <c r="AH346" s="312" t="s">
        <v>38</v>
      </c>
      <c r="AI346" s="302"/>
      <c r="AJ346" s="313"/>
      <c r="AK346" s="313"/>
      <c r="AL346" s="313"/>
      <c r="AM346" s="314"/>
    </row>
    <row r="347" spans="1:41" s="48" customFormat="1" ht="24" customHeight="1" x14ac:dyDescent="0.2">
      <c r="A347" s="304"/>
      <c r="B347" s="304"/>
      <c r="C347" s="305"/>
      <c r="D347" s="305"/>
      <c r="E347" s="306"/>
      <c r="F347" s="307"/>
      <c r="G347" s="306"/>
      <c r="H347" s="308"/>
      <c r="I347" s="305"/>
      <c r="J347" s="309"/>
      <c r="K347" s="309"/>
      <c r="L347" s="309"/>
      <c r="M347" s="309"/>
      <c r="N347" s="309"/>
      <c r="O347" s="309"/>
      <c r="P347" s="309"/>
      <c r="Q347" s="309"/>
      <c r="R347" s="309"/>
      <c r="S347" s="309"/>
      <c r="T347" s="309"/>
      <c r="U347" s="309"/>
      <c r="V347" s="302"/>
      <c r="W347" s="309"/>
      <c r="X347" s="441" t="s">
        <v>932</v>
      </c>
      <c r="Y347" s="441"/>
      <c r="Z347" s="441"/>
      <c r="AA347" s="441"/>
      <c r="AB347" s="441"/>
      <c r="AC347" s="441"/>
      <c r="AD347" s="441"/>
      <c r="AE347" s="441"/>
      <c r="AF347" s="442"/>
      <c r="AG347" s="315">
        <v>0</v>
      </c>
      <c r="AH347" s="316">
        <v>0</v>
      </c>
      <c r="AI347" s="302"/>
      <c r="AJ347" s="313"/>
      <c r="AK347" s="313"/>
      <c r="AL347" s="313"/>
      <c r="AM347" s="314"/>
    </row>
    <row r="348" spans="1:41" ht="21" customHeight="1" x14ac:dyDescent="0.2">
      <c r="A348" s="314"/>
      <c r="B348" s="314"/>
      <c r="C348" s="223"/>
      <c r="D348" s="223"/>
      <c r="E348" s="223"/>
      <c r="F348" s="317"/>
      <c r="G348" s="223"/>
      <c r="H348" s="223"/>
      <c r="I348" s="223"/>
      <c r="J348" s="223"/>
      <c r="K348" s="223"/>
      <c r="L348" s="223"/>
      <c r="M348" s="209"/>
      <c r="N348" s="118"/>
      <c r="O348" s="223"/>
      <c r="P348" s="224"/>
      <c r="Q348" s="318"/>
      <c r="R348" s="319"/>
      <c r="S348" s="320"/>
      <c r="T348" s="223"/>
      <c r="U348" s="223"/>
      <c r="V348" s="321"/>
      <c r="W348" s="321"/>
      <c r="X348" s="439" t="s">
        <v>933</v>
      </c>
      <c r="Y348" s="440"/>
      <c r="Z348" s="440"/>
      <c r="AA348" s="440"/>
      <c r="AB348" s="440"/>
      <c r="AC348" s="440"/>
      <c r="AD348" s="440"/>
      <c r="AE348" s="440"/>
      <c r="AF348" s="440"/>
      <c r="AG348" s="65">
        <v>0</v>
      </c>
      <c r="AH348" s="322">
        <v>0</v>
      </c>
      <c r="AI348" s="323"/>
      <c r="AJ348" s="324"/>
      <c r="AK348" s="324"/>
      <c r="AL348" s="324"/>
      <c r="AM348" s="324"/>
    </row>
    <row r="349" spans="1:41" ht="21.75" customHeight="1" x14ac:dyDescent="0.2">
      <c r="A349" s="314"/>
      <c r="B349" s="314"/>
      <c r="C349" s="223"/>
      <c r="D349" s="223"/>
      <c r="E349" s="223"/>
      <c r="F349" s="317"/>
      <c r="G349" s="223"/>
      <c r="H349" s="223"/>
      <c r="I349" s="223"/>
      <c r="J349" s="223"/>
      <c r="K349" s="223"/>
      <c r="L349" s="223"/>
      <c r="M349" s="209"/>
      <c r="N349" s="240"/>
      <c r="O349" s="223"/>
      <c r="P349" s="224"/>
      <c r="Q349" s="318"/>
      <c r="R349" s="105"/>
      <c r="S349" s="320"/>
      <c r="T349" s="223"/>
      <c r="U349" s="321"/>
      <c r="V349" s="321"/>
      <c r="W349" s="321"/>
      <c r="X349" s="439" t="s">
        <v>934</v>
      </c>
      <c r="Y349" s="440"/>
      <c r="Z349" s="440"/>
      <c r="AA349" s="440"/>
      <c r="AB349" s="440"/>
      <c r="AC349" s="440"/>
      <c r="AD349" s="440"/>
      <c r="AE349" s="440"/>
      <c r="AF349" s="440"/>
      <c r="AG349" s="65">
        <v>3995</v>
      </c>
      <c r="AH349" s="322">
        <v>5443364</v>
      </c>
      <c r="AI349" s="437"/>
      <c r="AJ349" s="438"/>
      <c r="AK349" s="325"/>
      <c r="AL349" s="325"/>
      <c r="AM349" s="324"/>
    </row>
    <row r="350" spans="1:41" ht="21" customHeight="1" x14ac:dyDescent="0.2">
      <c r="A350" s="314"/>
      <c r="B350" s="314"/>
      <c r="C350" s="223"/>
      <c r="D350" s="223"/>
      <c r="E350" s="223"/>
      <c r="F350" s="317"/>
      <c r="G350" s="223"/>
      <c r="H350" s="223"/>
      <c r="I350" s="223"/>
      <c r="J350" s="223"/>
      <c r="K350" s="223"/>
      <c r="L350" s="223"/>
      <c r="M350" s="209"/>
      <c r="N350" s="118"/>
      <c r="O350" s="223"/>
      <c r="P350" s="224"/>
      <c r="Q350" s="318"/>
      <c r="R350" s="326"/>
      <c r="S350" s="320"/>
      <c r="T350" s="223"/>
      <c r="U350" s="321"/>
      <c r="V350" s="321"/>
      <c r="W350" s="321"/>
      <c r="X350" s="439" t="s">
        <v>935</v>
      </c>
      <c r="Y350" s="440"/>
      <c r="Z350" s="440"/>
      <c r="AA350" s="440"/>
      <c r="AB350" s="440"/>
      <c r="AC350" s="440"/>
      <c r="AD350" s="440"/>
      <c r="AE350" s="440"/>
      <c r="AF350" s="440"/>
      <c r="AG350" s="43"/>
      <c r="AH350" s="322"/>
      <c r="AI350" s="323"/>
      <c r="AJ350" s="327"/>
      <c r="AK350" s="327"/>
      <c r="AL350" s="327"/>
      <c r="AM350" s="324"/>
    </row>
    <row r="351" spans="1:41" ht="22.5" customHeight="1" x14ac:dyDescent="0.2">
      <c r="A351" s="314"/>
      <c r="B351" s="314"/>
      <c r="C351" s="223"/>
      <c r="D351" s="223"/>
      <c r="E351" s="223"/>
      <c r="F351" s="317"/>
      <c r="G351" s="223"/>
      <c r="H351" s="223"/>
      <c r="I351" s="223"/>
      <c r="J351" s="223"/>
      <c r="K351" s="223"/>
      <c r="L351" s="223"/>
      <c r="M351" s="50"/>
      <c r="N351" s="223"/>
      <c r="O351" s="223"/>
      <c r="P351" s="224"/>
      <c r="Q351" s="318"/>
      <c r="R351" s="318"/>
      <c r="S351" s="320"/>
      <c r="T351" s="223"/>
      <c r="U351" s="321"/>
      <c r="V351" s="321"/>
      <c r="W351" s="321"/>
      <c r="X351" s="439" t="s">
        <v>936</v>
      </c>
      <c r="Y351" s="440"/>
      <c r="Z351" s="440"/>
      <c r="AA351" s="440"/>
      <c r="AB351" s="440"/>
      <c r="AC351" s="440"/>
      <c r="AD351" s="440"/>
      <c r="AE351" s="440"/>
      <c r="AF351" s="440"/>
      <c r="AG351" s="65"/>
      <c r="AH351" s="322"/>
      <c r="AI351" s="323"/>
      <c r="AJ351" s="327" t="s">
        <v>38</v>
      </c>
      <c r="AK351" s="327"/>
      <c r="AL351" s="327"/>
      <c r="AM351" s="327" t="s">
        <v>38</v>
      </c>
    </row>
    <row r="352" spans="1:41" ht="21.75" customHeight="1" x14ac:dyDescent="0.2">
      <c r="A352" s="314"/>
      <c r="B352" s="314"/>
      <c r="C352" s="223"/>
      <c r="D352" s="223"/>
      <c r="E352" s="223"/>
      <c r="F352" s="317"/>
      <c r="G352" s="223"/>
      <c r="H352" s="223"/>
      <c r="I352" s="223"/>
      <c r="J352" s="223"/>
      <c r="K352" s="223"/>
      <c r="L352" s="223"/>
      <c r="M352" s="50"/>
      <c r="N352" s="223"/>
      <c r="O352" s="223"/>
      <c r="P352" s="224"/>
      <c r="Q352" s="318"/>
      <c r="R352" s="318"/>
      <c r="S352" s="320"/>
      <c r="T352" s="223"/>
      <c r="U352" s="321"/>
      <c r="V352" s="321"/>
      <c r="W352" s="321"/>
      <c r="X352" s="439" t="s">
        <v>937</v>
      </c>
      <c r="Y352" s="440"/>
      <c r="Z352" s="440"/>
      <c r="AA352" s="440"/>
      <c r="AB352" s="440"/>
      <c r="AC352" s="440"/>
      <c r="AD352" s="440"/>
      <c r="AE352" s="440"/>
      <c r="AF352" s="440"/>
      <c r="AG352" s="65"/>
      <c r="AH352" s="322"/>
      <c r="AI352" s="328" t="s">
        <v>38</v>
      </c>
      <c r="AJ352" s="327"/>
      <c r="AK352" s="327"/>
      <c r="AL352" s="327"/>
      <c r="AM352" s="324"/>
    </row>
    <row r="353" spans="1:41" ht="20.25" customHeight="1" x14ac:dyDescent="0.2">
      <c r="A353" s="314"/>
      <c r="B353" s="314"/>
      <c r="C353" s="223"/>
      <c r="D353" s="223"/>
      <c r="E353" s="223"/>
      <c r="F353" s="317"/>
      <c r="G353" s="223"/>
      <c r="H353" s="223"/>
      <c r="I353" s="223"/>
      <c r="J353" s="223"/>
      <c r="K353" s="223"/>
      <c r="L353" s="223"/>
      <c r="M353" s="50"/>
      <c r="N353" s="223"/>
      <c r="O353" s="223"/>
      <c r="P353" s="224"/>
      <c r="Q353" s="318"/>
      <c r="R353" s="318"/>
      <c r="S353" s="320"/>
      <c r="T353" s="223"/>
      <c r="U353" s="321"/>
      <c r="V353" s="321"/>
      <c r="W353" s="321"/>
      <c r="X353" s="439" t="s">
        <v>938</v>
      </c>
      <c r="Y353" s="440"/>
      <c r="Z353" s="440"/>
      <c r="AA353" s="440"/>
      <c r="AB353" s="440"/>
      <c r="AC353" s="440"/>
      <c r="AD353" s="440"/>
      <c r="AE353" s="440"/>
      <c r="AF353" s="440"/>
      <c r="AG353" s="65"/>
      <c r="AH353" s="322"/>
      <c r="AI353" s="323"/>
      <c r="AJ353" s="327"/>
      <c r="AK353" s="327"/>
      <c r="AL353" s="327"/>
      <c r="AM353" s="324"/>
    </row>
    <row r="354" spans="1:41" ht="24.75" customHeight="1" x14ac:dyDescent="0.2">
      <c r="A354" s="314"/>
      <c r="B354" s="314"/>
      <c r="C354" s="223"/>
      <c r="D354" s="223"/>
      <c r="E354" s="223"/>
      <c r="F354" s="317"/>
      <c r="G354" s="223"/>
      <c r="H354" s="223"/>
      <c r="I354" s="223"/>
      <c r="J354" s="223"/>
      <c r="K354" s="223"/>
      <c r="L354" s="223"/>
      <c r="M354" s="50"/>
      <c r="N354" s="223"/>
      <c r="O354" s="223"/>
      <c r="P354" s="224"/>
      <c r="Q354" s="318"/>
      <c r="R354" s="318"/>
      <c r="S354" s="320"/>
      <c r="T354" s="223"/>
      <c r="U354" s="321"/>
      <c r="V354" s="321"/>
      <c r="W354" s="321"/>
      <c r="X354" s="439" t="s">
        <v>939</v>
      </c>
      <c r="Y354" s="440"/>
      <c r="Z354" s="440"/>
      <c r="AA354" s="440"/>
      <c r="AB354" s="440"/>
      <c r="AC354" s="440"/>
      <c r="AD354" s="440"/>
      <c r="AE354" s="440"/>
      <c r="AF354" s="440"/>
      <c r="AG354" s="65"/>
      <c r="AH354" s="322"/>
      <c r="AI354" s="323"/>
      <c r="AJ354" s="327"/>
      <c r="AK354" s="327"/>
      <c r="AL354" s="327"/>
      <c r="AM354" s="324"/>
    </row>
    <row r="355" spans="1:41" ht="17" customHeight="1" x14ac:dyDescent="0.2">
      <c r="A355" s="314"/>
      <c r="B355" s="314"/>
      <c r="C355" s="223"/>
      <c r="D355" s="223"/>
      <c r="E355" s="223"/>
      <c r="F355" s="317"/>
      <c r="G355" s="223"/>
      <c r="H355" s="223"/>
      <c r="I355" s="223"/>
      <c r="J355" s="223"/>
      <c r="K355" s="223"/>
      <c r="L355" s="223"/>
      <c r="M355" s="50"/>
      <c r="N355" s="223"/>
      <c r="O355" s="223"/>
      <c r="P355" s="224"/>
      <c r="Q355" s="318"/>
      <c r="R355" s="318"/>
      <c r="S355" s="320"/>
      <c r="T355" s="223"/>
      <c r="U355" s="321"/>
      <c r="V355" s="321"/>
      <c r="W355" s="321"/>
      <c r="X355" s="439" t="s">
        <v>940</v>
      </c>
      <c r="Y355" s="440"/>
      <c r="Z355" s="440"/>
      <c r="AA355" s="440"/>
      <c r="AB355" s="440"/>
      <c r="AC355" s="440"/>
      <c r="AD355" s="440"/>
      <c r="AE355" s="440"/>
      <c r="AF355" s="440"/>
      <c r="AG355" s="65"/>
      <c r="AH355" s="322"/>
      <c r="AI355" s="323"/>
      <c r="AJ355" s="327"/>
      <c r="AK355" s="327"/>
      <c r="AL355" s="327"/>
      <c r="AM355" s="324"/>
    </row>
    <row r="356" spans="1:41" x14ac:dyDescent="0.2">
      <c r="A356" s="329"/>
      <c r="B356" s="329"/>
      <c r="C356" s="330"/>
      <c r="D356" s="330"/>
      <c r="E356" s="330"/>
      <c r="F356" s="331"/>
      <c r="G356" s="330"/>
      <c r="H356" s="330"/>
      <c r="I356" s="330"/>
      <c r="J356" s="330"/>
      <c r="K356" s="330"/>
      <c r="L356" s="330"/>
      <c r="M356" s="332"/>
      <c r="N356" s="330"/>
      <c r="O356" s="330"/>
      <c r="P356" s="333"/>
      <c r="Q356" s="334"/>
      <c r="R356" s="334"/>
      <c r="T356" s="330"/>
      <c r="U356" s="330"/>
      <c r="V356" s="329"/>
      <c r="W356" s="330"/>
      <c r="X356" s="223"/>
      <c r="Y356" s="223"/>
      <c r="Z356" s="50"/>
      <c r="AA356" s="223"/>
      <c r="AB356" s="50"/>
      <c r="AC356" s="223"/>
      <c r="AE356" s="223"/>
      <c r="AF356" s="223"/>
      <c r="AG356" s="291"/>
      <c r="AH356" s="88"/>
      <c r="AI356" s="323"/>
      <c r="AJ356" s="68"/>
      <c r="AK356" s="68"/>
      <c r="AL356" s="68"/>
      <c r="AM356" s="324"/>
      <c r="AN356" s="223"/>
      <c r="AO356" s="223"/>
    </row>
    <row r="357" spans="1:41" x14ac:dyDescent="0.2">
      <c r="A357" s="314"/>
      <c r="B357" s="314"/>
      <c r="C357" s="223"/>
      <c r="D357" s="223"/>
      <c r="E357" s="223"/>
      <c r="F357" s="317"/>
      <c r="G357" s="223"/>
      <c r="H357" s="223"/>
      <c r="I357" s="223"/>
      <c r="J357" s="223"/>
      <c r="K357" s="223"/>
      <c r="L357" s="223"/>
      <c r="M357" s="50"/>
      <c r="N357" s="223"/>
      <c r="O357" s="223"/>
      <c r="P357" s="224"/>
      <c r="Q357" s="318"/>
      <c r="R357" s="318"/>
      <c r="T357" s="223"/>
      <c r="U357" s="223"/>
      <c r="V357" s="314"/>
      <c r="W357" s="223"/>
      <c r="X357" s="223"/>
      <c r="Y357" s="223"/>
      <c r="Z357" s="50"/>
      <c r="AA357" s="223"/>
      <c r="AB357" s="50"/>
      <c r="AC357" s="223"/>
      <c r="AE357" s="223"/>
      <c r="AF357" s="223"/>
      <c r="AG357" s="291"/>
      <c r="AH357" s="88"/>
      <c r="AI357" s="323"/>
      <c r="AJ357" s="68"/>
      <c r="AK357" s="68"/>
      <c r="AL357" s="68"/>
      <c r="AM357" s="324"/>
      <c r="AN357" s="223"/>
      <c r="AO357" s="223"/>
    </row>
    <row r="358" spans="1:41" x14ac:dyDescent="0.2">
      <c r="A358" s="314"/>
      <c r="B358" s="314"/>
      <c r="C358" s="223"/>
      <c r="D358" s="223"/>
      <c r="E358" s="223"/>
      <c r="F358" s="317"/>
      <c r="G358" s="223"/>
      <c r="H358" s="223"/>
      <c r="I358" s="223"/>
      <c r="J358" s="223"/>
      <c r="K358" s="223"/>
      <c r="L358" s="223"/>
      <c r="M358" s="50"/>
      <c r="N358" s="223"/>
      <c r="O358" s="223"/>
      <c r="P358" s="224"/>
      <c r="Q358" s="318"/>
      <c r="R358" s="318"/>
      <c r="T358" s="223"/>
      <c r="U358" s="223"/>
      <c r="V358" s="314"/>
      <c r="W358" s="223"/>
      <c r="X358" s="223"/>
      <c r="Y358" s="223"/>
      <c r="Z358" s="50"/>
      <c r="AA358" s="223"/>
      <c r="AB358" s="50"/>
      <c r="AC358" s="223"/>
      <c r="AE358" s="223"/>
      <c r="AF358" s="223"/>
      <c r="AG358" s="291"/>
      <c r="AH358" s="88"/>
      <c r="AI358" s="323"/>
      <c r="AJ358" s="68"/>
      <c r="AK358" s="68"/>
      <c r="AL358" s="68"/>
      <c r="AM358" s="324"/>
      <c r="AN358" s="223"/>
      <c r="AO358" s="223"/>
    </row>
    <row r="359" spans="1:41" x14ac:dyDescent="0.2">
      <c r="A359" s="314"/>
      <c r="B359" s="314"/>
      <c r="C359" s="223"/>
      <c r="D359" s="223"/>
      <c r="E359" s="223"/>
      <c r="F359" s="317"/>
      <c r="G359" s="223"/>
      <c r="H359" s="223"/>
      <c r="I359" s="223"/>
      <c r="J359" s="223"/>
      <c r="K359" s="223"/>
      <c r="L359" s="223"/>
      <c r="M359" s="50"/>
      <c r="N359" s="223"/>
      <c r="O359" s="223"/>
      <c r="P359" s="224"/>
      <c r="Q359" s="318"/>
      <c r="R359" s="318"/>
      <c r="T359" s="223"/>
      <c r="U359" s="223"/>
      <c r="V359" s="314"/>
      <c r="W359" s="223"/>
      <c r="X359" s="223"/>
      <c r="Y359" s="223"/>
      <c r="Z359" s="50"/>
      <c r="AA359" s="223"/>
      <c r="AB359" s="50"/>
      <c r="AC359" s="223"/>
      <c r="AE359" s="223"/>
      <c r="AF359" s="223"/>
      <c r="AG359" s="291"/>
      <c r="AH359" s="88"/>
      <c r="AI359" s="323"/>
      <c r="AJ359" s="68"/>
      <c r="AK359" s="68"/>
      <c r="AL359" s="68"/>
      <c r="AM359" s="324"/>
      <c r="AN359" s="223"/>
      <c r="AO359" s="223"/>
    </row>
    <row r="360" spans="1:41" x14ac:dyDescent="0.2">
      <c r="A360" s="314"/>
      <c r="B360" s="314"/>
      <c r="C360" s="223"/>
      <c r="D360" s="223"/>
      <c r="E360" s="223"/>
      <c r="F360" s="317"/>
      <c r="G360" s="223"/>
      <c r="H360" s="223"/>
      <c r="I360" s="223"/>
      <c r="J360" s="223"/>
      <c r="K360" s="223"/>
      <c r="L360" s="223"/>
      <c r="M360" s="50"/>
      <c r="N360" s="223"/>
      <c r="O360" s="223"/>
      <c r="P360" s="224"/>
      <c r="Q360" s="318"/>
      <c r="R360" s="318"/>
      <c r="T360" s="223"/>
      <c r="U360" s="223"/>
      <c r="V360" s="314"/>
      <c r="W360" s="223"/>
      <c r="X360" s="223"/>
      <c r="Y360" s="223"/>
      <c r="Z360" s="50"/>
      <c r="AA360" s="223"/>
      <c r="AB360" s="50"/>
      <c r="AC360" s="223"/>
      <c r="AE360" s="223"/>
      <c r="AF360" s="223"/>
      <c r="AG360" s="291"/>
      <c r="AH360" s="88"/>
      <c r="AI360" s="323"/>
      <c r="AJ360" s="68"/>
      <c r="AK360" s="68"/>
      <c r="AL360" s="68"/>
      <c r="AM360" s="324"/>
      <c r="AN360" s="223"/>
      <c r="AO360" s="223"/>
    </row>
    <row r="361" spans="1:41" x14ac:dyDescent="0.2">
      <c r="A361" s="314"/>
      <c r="B361" s="314"/>
      <c r="C361" s="223"/>
      <c r="D361" s="223"/>
      <c r="E361" s="223"/>
      <c r="F361" s="317"/>
      <c r="G361" s="223"/>
      <c r="H361" s="223"/>
      <c r="I361" s="223"/>
      <c r="J361" s="223"/>
      <c r="K361" s="223"/>
      <c r="L361" s="223"/>
      <c r="M361" s="50"/>
      <c r="N361" s="223"/>
      <c r="O361" s="223"/>
      <c r="P361" s="224"/>
      <c r="Q361" s="318"/>
      <c r="R361" s="318"/>
      <c r="T361" s="223"/>
      <c r="U361" s="223"/>
      <c r="V361" s="314"/>
      <c r="W361" s="223"/>
      <c r="X361" s="223"/>
      <c r="Y361" s="223"/>
      <c r="Z361" s="50"/>
      <c r="AA361" s="223"/>
      <c r="AB361" s="50"/>
      <c r="AC361" s="223"/>
      <c r="AE361" s="223"/>
      <c r="AF361" s="223"/>
      <c r="AG361" s="291"/>
      <c r="AH361" s="88"/>
      <c r="AI361" s="323"/>
      <c r="AJ361" s="68"/>
      <c r="AK361" s="68"/>
      <c r="AL361" s="68"/>
      <c r="AM361" s="324"/>
      <c r="AN361" s="223"/>
      <c r="AO361" s="223"/>
    </row>
    <row r="362" spans="1:41" x14ac:dyDescent="0.2">
      <c r="A362" s="314"/>
      <c r="B362" s="314"/>
      <c r="C362" s="223"/>
      <c r="D362" s="223"/>
      <c r="E362" s="223"/>
      <c r="F362" s="317"/>
      <c r="G362" s="223"/>
      <c r="H362" s="223"/>
      <c r="I362" s="223"/>
      <c r="J362" s="223"/>
      <c r="K362" s="223"/>
      <c r="L362" s="223"/>
      <c r="M362" s="50"/>
      <c r="N362" s="223"/>
      <c r="O362" s="223"/>
      <c r="P362" s="224"/>
      <c r="Q362" s="318"/>
      <c r="R362" s="318"/>
      <c r="T362" s="223"/>
      <c r="U362" s="223"/>
      <c r="V362" s="314"/>
      <c r="W362" s="223"/>
      <c r="X362" s="223"/>
      <c r="Y362" s="223"/>
      <c r="Z362" s="50"/>
      <c r="AA362" s="223"/>
      <c r="AB362" s="50"/>
      <c r="AC362" s="223"/>
      <c r="AE362" s="223"/>
      <c r="AF362" s="223"/>
      <c r="AG362" s="291"/>
      <c r="AH362" s="88"/>
      <c r="AI362" s="323"/>
      <c r="AJ362" s="68"/>
      <c r="AK362" s="68"/>
      <c r="AL362" s="68"/>
      <c r="AM362" s="324"/>
      <c r="AN362" s="223"/>
      <c r="AO362" s="223"/>
    </row>
    <row r="363" spans="1:41" x14ac:dyDescent="0.2">
      <c r="A363" s="314"/>
      <c r="B363" s="314"/>
      <c r="C363" s="223"/>
      <c r="D363" s="223"/>
      <c r="E363" s="223"/>
      <c r="F363" s="317"/>
      <c r="G363" s="223"/>
      <c r="H363" s="223"/>
      <c r="I363" s="223"/>
      <c r="J363" s="223"/>
      <c r="K363" s="223"/>
      <c r="L363" s="223"/>
      <c r="M363" s="50"/>
      <c r="N363" s="223"/>
      <c r="O363" s="223"/>
      <c r="P363" s="224"/>
      <c r="Q363" s="318"/>
      <c r="R363" s="318"/>
      <c r="T363" s="223"/>
      <c r="U363" s="223"/>
      <c r="V363" s="314"/>
      <c r="W363" s="223"/>
      <c r="X363" s="223"/>
      <c r="Y363" s="223"/>
      <c r="Z363" s="50"/>
      <c r="AA363" s="223"/>
      <c r="AB363" s="50"/>
      <c r="AC363" s="223"/>
      <c r="AE363" s="223"/>
      <c r="AF363" s="223"/>
      <c r="AG363" s="291"/>
      <c r="AH363" s="88"/>
      <c r="AI363" s="323"/>
      <c r="AJ363" s="68"/>
      <c r="AK363" s="68"/>
      <c r="AL363" s="68"/>
      <c r="AM363" s="324"/>
      <c r="AN363" s="223"/>
      <c r="AO363" s="223"/>
    </row>
    <row r="364" spans="1:41" x14ac:dyDescent="0.2">
      <c r="A364" s="314"/>
      <c r="B364" s="314"/>
      <c r="C364" s="223"/>
      <c r="D364" s="223"/>
      <c r="E364" s="223"/>
      <c r="F364" s="317"/>
      <c r="G364" s="223"/>
      <c r="H364" s="223"/>
      <c r="I364" s="223"/>
      <c r="J364" s="223"/>
      <c r="K364" s="223"/>
      <c r="L364" s="223"/>
      <c r="M364" s="50"/>
      <c r="N364" s="223"/>
      <c r="O364" s="223"/>
      <c r="P364" s="224"/>
      <c r="Q364" s="318"/>
      <c r="R364" s="318"/>
      <c r="T364" s="223"/>
      <c r="U364" s="223"/>
      <c r="V364" s="314"/>
      <c r="W364" s="223"/>
      <c r="X364" s="223"/>
      <c r="Y364" s="223"/>
      <c r="Z364" s="50"/>
      <c r="AA364" s="223"/>
      <c r="AB364" s="50"/>
      <c r="AC364" s="223"/>
      <c r="AE364" s="223"/>
      <c r="AF364" s="223"/>
      <c r="AG364" s="291"/>
      <c r="AH364" s="88"/>
      <c r="AI364" s="323"/>
      <c r="AJ364" s="68"/>
      <c r="AK364" s="68"/>
      <c r="AL364" s="68"/>
      <c r="AM364" s="324"/>
      <c r="AN364" s="223"/>
      <c r="AO364" s="223"/>
    </row>
    <row r="365" spans="1:41" x14ac:dyDescent="0.2">
      <c r="A365" s="314"/>
      <c r="B365" s="314"/>
      <c r="C365" s="223"/>
      <c r="D365" s="223"/>
      <c r="E365" s="223"/>
      <c r="F365" s="317"/>
      <c r="G365" s="223"/>
      <c r="H365" s="223"/>
      <c r="I365" s="223"/>
      <c r="J365" s="223"/>
      <c r="K365" s="223"/>
      <c r="L365" s="223"/>
      <c r="M365" s="50"/>
      <c r="N365" s="223"/>
      <c r="O365" s="223"/>
      <c r="P365" s="224"/>
      <c r="Q365" s="318"/>
      <c r="R365" s="318"/>
      <c r="T365" s="223"/>
      <c r="U365" s="223"/>
      <c r="V365" s="314"/>
      <c r="W365" s="223"/>
      <c r="X365" s="223"/>
      <c r="Y365" s="223"/>
      <c r="Z365" s="50"/>
      <c r="AA365" s="223"/>
      <c r="AB365" s="50"/>
      <c r="AC365" s="223"/>
      <c r="AE365" s="223"/>
      <c r="AF365" s="223"/>
      <c r="AG365" s="291"/>
      <c r="AH365" s="88"/>
      <c r="AI365" s="323"/>
      <c r="AJ365" s="68"/>
      <c r="AK365" s="68"/>
      <c r="AL365" s="68"/>
      <c r="AM365" s="324"/>
      <c r="AN365" s="223"/>
      <c r="AO365" s="223"/>
    </row>
    <row r="366" spans="1:41" x14ac:dyDescent="0.2">
      <c r="A366" s="314"/>
      <c r="B366" s="314"/>
      <c r="C366" s="223"/>
      <c r="D366" s="223"/>
      <c r="E366" s="223"/>
      <c r="F366" s="317"/>
      <c r="G366" s="223"/>
      <c r="H366" s="223"/>
      <c r="I366" s="223"/>
      <c r="J366" s="223"/>
      <c r="K366" s="223"/>
      <c r="L366" s="223"/>
      <c r="M366" s="50"/>
      <c r="N366" s="223"/>
      <c r="O366" s="223"/>
      <c r="P366" s="224"/>
      <c r="Q366" s="318"/>
      <c r="R366" s="318"/>
      <c r="T366" s="223"/>
      <c r="U366" s="223"/>
      <c r="V366" s="314"/>
      <c r="W366" s="223"/>
      <c r="X366" s="223"/>
      <c r="Y366" s="223"/>
      <c r="Z366" s="50"/>
      <c r="AA366" s="223"/>
      <c r="AB366" s="50"/>
      <c r="AC366" s="223"/>
      <c r="AE366" s="223"/>
      <c r="AF366" s="223"/>
      <c r="AG366" s="291"/>
      <c r="AH366" s="88"/>
      <c r="AI366" s="323"/>
      <c r="AJ366" s="68"/>
      <c r="AK366" s="68"/>
      <c r="AL366" s="68"/>
      <c r="AM366" s="324"/>
      <c r="AN366" s="223"/>
      <c r="AO366" s="223"/>
    </row>
    <row r="367" spans="1:41" x14ac:dyDescent="0.2">
      <c r="A367" s="314"/>
      <c r="B367" s="314"/>
      <c r="C367" s="223"/>
      <c r="D367" s="223"/>
      <c r="E367" s="223"/>
      <c r="F367" s="317"/>
      <c r="G367" s="223"/>
      <c r="H367" s="223"/>
      <c r="I367" s="223"/>
      <c r="J367" s="223"/>
      <c r="K367" s="223"/>
      <c r="L367" s="223"/>
      <c r="M367" s="50"/>
      <c r="N367" s="223"/>
      <c r="O367" s="223"/>
      <c r="P367" s="224"/>
      <c r="Q367" s="318"/>
      <c r="R367" s="318"/>
      <c r="T367" s="223"/>
      <c r="U367" s="223"/>
      <c r="V367" s="314"/>
      <c r="W367" s="223"/>
      <c r="X367" s="223"/>
      <c r="Y367" s="223"/>
      <c r="Z367" s="50"/>
      <c r="AA367" s="223"/>
      <c r="AB367" s="50"/>
      <c r="AC367" s="223"/>
      <c r="AE367" s="223"/>
      <c r="AF367" s="223"/>
      <c r="AG367" s="291"/>
      <c r="AH367" s="88"/>
      <c r="AI367" s="323"/>
      <c r="AJ367" s="68"/>
      <c r="AK367" s="68"/>
      <c r="AL367" s="68"/>
      <c r="AM367" s="324"/>
      <c r="AN367" s="223"/>
      <c r="AO367" s="223"/>
    </row>
    <row r="368" spans="1:41" x14ac:dyDescent="0.2">
      <c r="A368" s="314"/>
      <c r="B368" s="314"/>
      <c r="C368" s="223"/>
      <c r="D368" s="223"/>
      <c r="E368" s="223"/>
      <c r="F368" s="317"/>
      <c r="G368" s="223"/>
      <c r="H368" s="223"/>
      <c r="I368" s="223"/>
      <c r="J368" s="223"/>
      <c r="K368" s="223"/>
      <c r="L368" s="223"/>
      <c r="M368" s="50"/>
      <c r="N368" s="223"/>
      <c r="O368" s="223"/>
      <c r="P368" s="224"/>
      <c r="Q368" s="318"/>
      <c r="R368" s="318"/>
      <c r="T368" s="223"/>
      <c r="U368" s="223"/>
      <c r="V368" s="314"/>
      <c r="W368" s="223"/>
      <c r="X368" s="223"/>
      <c r="Y368" s="223"/>
      <c r="Z368" s="50"/>
      <c r="AA368" s="223"/>
      <c r="AB368" s="50"/>
      <c r="AC368" s="223"/>
      <c r="AE368" s="223"/>
      <c r="AF368" s="223"/>
      <c r="AG368" s="291"/>
      <c r="AH368" s="88"/>
      <c r="AI368" s="323"/>
      <c r="AJ368" s="68"/>
      <c r="AK368" s="68"/>
      <c r="AL368" s="68"/>
      <c r="AM368" s="324"/>
      <c r="AN368" s="223"/>
      <c r="AO368" s="223"/>
    </row>
    <row r="369" spans="1:41" x14ac:dyDescent="0.2">
      <c r="A369" s="314"/>
      <c r="B369" s="314"/>
      <c r="C369" s="223"/>
      <c r="D369" s="223"/>
      <c r="E369" s="223"/>
      <c r="F369" s="317"/>
      <c r="G369" s="223"/>
      <c r="H369" s="223"/>
      <c r="I369" s="223"/>
      <c r="J369" s="223"/>
      <c r="K369" s="223"/>
      <c r="L369" s="223"/>
      <c r="M369" s="50"/>
      <c r="N369" s="223"/>
      <c r="O369" s="223"/>
      <c r="P369" s="224"/>
      <c r="Q369" s="318"/>
      <c r="R369" s="318"/>
      <c r="T369" s="223"/>
      <c r="U369" s="223"/>
      <c r="V369" s="314"/>
      <c r="W369" s="223"/>
      <c r="X369" s="223"/>
      <c r="Y369" s="223"/>
      <c r="Z369" s="50"/>
      <c r="AA369" s="223"/>
      <c r="AB369" s="50"/>
      <c r="AC369" s="223"/>
      <c r="AE369" s="223"/>
      <c r="AF369" s="223"/>
      <c r="AG369" s="291"/>
      <c r="AH369" s="88"/>
      <c r="AI369" s="323"/>
      <c r="AJ369" s="68"/>
      <c r="AK369" s="68"/>
      <c r="AL369" s="68"/>
      <c r="AM369" s="324"/>
      <c r="AN369" s="223"/>
      <c r="AO369" s="223"/>
    </row>
    <row r="370" spans="1:41" x14ac:dyDescent="0.2">
      <c r="A370" s="314"/>
      <c r="B370" s="314"/>
      <c r="C370" s="223"/>
      <c r="D370" s="223"/>
      <c r="E370" s="223"/>
      <c r="F370" s="317"/>
      <c r="G370" s="223"/>
      <c r="H370" s="223"/>
      <c r="I370" s="223"/>
      <c r="J370" s="223"/>
      <c r="K370" s="223"/>
      <c r="L370" s="223"/>
      <c r="M370" s="50"/>
      <c r="N370" s="223"/>
      <c r="O370" s="223"/>
      <c r="P370" s="224"/>
      <c r="Q370" s="318"/>
      <c r="R370" s="318"/>
      <c r="T370" s="223"/>
      <c r="U370" s="223"/>
      <c r="V370" s="314"/>
      <c r="W370" s="223"/>
      <c r="X370" s="223"/>
      <c r="Y370" s="223"/>
      <c r="Z370" s="50"/>
      <c r="AA370" s="223"/>
      <c r="AB370" s="50"/>
      <c r="AC370" s="223"/>
      <c r="AE370" s="223"/>
      <c r="AF370" s="223"/>
      <c r="AG370" s="291"/>
      <c r="AH370" s="88"/>
      <c r="AI370" s="323"/>
      <c r="AJ370" s="68"/>
      <c r="AK370" s="68"/>
      <c r="AL370" s="68"/>
      <c r="AM370" s="324"/>
      <c r="AN370" s="223"/>
      <c r="AO370" s="223"/>
    </row>
    <row r="371" spans="1:41" x14ac:dyDescent="0.2">
      <c r="A371" s="314"/>
      <c r="B371" s="314"/>
      <c r="C371" s="223"/>
      <c r="D371" s="223"/>
      <c r="E371" s="223"/>
      <c r="F371" s="317"/>
      <c r="G371" s="223"/>
      <c r="H371" s="223"/>
      <c r="I371" s="223"/>
      <c r="J371" s="223"/>
      <c r="K371" s="223"/>
      <c r="L371" s="223"/>
      <c r="M371" s="50"/>
      <c r="N371" s="223"/>
      <c r="O371" s="223"/>
      <c r="P371" s="224"/>
      <c r="Q371" s="318"/>
      <c r="R371" s="318"/>
      <c r="T371" s="223"/>
      <c r="U371" s="223"/>
      <c r="V371" s="314"/>
      <c r="W371" s="223"/>
      <c r="X371" s="223"/>
      <c r="Y371" s="223"/>
      <c r="Z371" s="50"/>
      <c r="AA371" s="223"/>
      <c r="AB371" s="50"/>
      <c r="AC371" s="223"/>
      <c r="AE371" s="223"/>
      <c r="AF371" s="223"/>
      <c r="AG371" s="291"/>
      <c r="AH371" s="88"/>
      <c r="AI371" s="323"/>
      <c r="AJ371" s="68"/>
      <c r="AK371" s="68"/>
      <c r="AL371" s="68"/>
      <c r="AM371" s="324"/>
      <c r="AN371" s="223"/>
      <c r="AO371" s="223"/>
    </row>
    <row r="372" spans="1:41" x14ac:dyDescent="0.2">
      <c r="A372" s="314"/>
      <c r="B372" s="314"/>
      <c r="C372" s="223"/>
      <c r="D372" s="223"/>
      <c r="E372" s="223"/>
      <c r="F372" s="317"/>
      <c r="G372" s="223"/>
      <c r="H372" s="223"/>
      <c r="I372" s="223"/>
      <c r="J372" s="223"/>
      <c r="K372" s="223"/>
      <c r="L372" s="223"/>
      <c r="M372" s="50"/>
      <c r="N372" s="223"/>
      <c r="O372" s="223"/>
      <c r="P372" s="224"/>
      <c r="Q372" s="318"/>
      <c r="R372" s="318"/>
      <c r="T372" s="223"/>
      <c r="U372" s="223"/>
      <c r="V372" s="314"/>
      <c r="W372" s="223"/>
      <c r="X372" s="223"/>
      <c r="Y372" s="223"/>
      <c r="Z372" s="50"/>
      <c r="AA372" s="223"/>
      <c r="AB372" s="50"/>
      <c r="AC372" s="223"/>
      <c r="AE372" s="223"/>
      <c r="AF372" s="223"/>
      <c r="AG372" s="291"/>
      <c r="AH372" s="88"/>
      <c r="AI372" s="323"/>
      <c r="AJ372" s="68"/>
      <c r="AK372" s="68"/>
      <c r="AL372" s="68"/>
      <c r="AM372" s="324"/>
      <c r="AN372" s="223"/>
      <c r="AO372" s="223"/>
    </row>
    <row r="373" spans="1:41" x14ac:dyDescent="0.2">
      <c r="A373" s="314"/>
      <c r="B373" s="314"/>
      <c r="C373" s="223"/>
      <c r="D373" s="223"/>
      <c r="E373" s="223"/>
      <c r="F373" s="317"/>
      <c r="G373" s="223"/>
      <c r="H373" s="223"/>
      <c r="I373" s="223"/>
      <c r="J373" s="223"/>
      <c r="K373" s="223"/>
      <c r="L373" s="223"/>
      <c r="M373" s="50"/>
      <c r="N373" s="223"/>
      <c r="O373" s="223"/>
      <c r="P373" s="224"/>
      <c r="Q373" s="318"/>
      <c r="R373" s="318"/>
      <c r="T373" s="223"/>
      <c r="U373" s="223"/>
      <c r="V373" s="314"/>
      <c r="W373" s="223"/>
      <c r="X373" s="223"/>
      <c r="Y373" s="223"/>
      <c r="Z373" s="50"/>
      <c r="AA373" s="223"/>
      <c r="AB373" s="50"/>
      <c r="AC373" s="223"/>
      <c r="AE373" s="223"/>
      <c r="AF373" s="223"/>
      <c r="AG373" s="291"/>
      <c r="AH373" s="88"/>
      <c r="AI373" s="323"/>
      <c r="AJ373" s="68"/>
      <c r="AK373" s="68"/>
      <c r="AL373" s="68"/>
      <c r="AM373" s="324"/>
      <c r="AN373" s="223"/>
      <c r="AO373" s="223"/>
    </row>
    <row r="374" spans="1:41" x14ac:dyDescent="0.2">
      <c r="A374" s="314"/>
      <c r="B374" s="314"/>
      <c r="C374" s="223"/>
      <c r="D374" s="223"/>
      <c r="E374" s="223"/>
      <c r="F374" s="317"/>
      <c r="G374" s="223"/>
      <c r="H374" s="223"/>
      <c r="I374" s="223"/>
      <c r="J374" s="223"/>
      <c r="K374" s="223"/>
      <c r="L374" s="223"/>
      <c r="M374" s="50"/>
      <c r="N374" s="223"/>
      <c r="O374" s="223"/>
      <c r="P374" s="224"/>
      <c r="Q374" s="318"/>
      <c r="R374" s="318"/>
      <c r="T374" s="223"/>
      <c r="U374" s="223"/>
      <c r="V374" s="314"/>
      <c r="W374" s="223"/>
      <c r="X374" s="223"/>
      <c r="Y374" s="223"/>
      <c r="Z374" s="50"/>
      <c r="AA374" s="223"/>
      <c r="AB374" s="50"/>
      <c r="AC374" s="223"/>
      <c r="AE374" s="223"/>
      <c r="AF374" s="223"/>
      <c r="AG374" s="291"/>
      <c r="AH374" s="88"/>
      <c r="AI374" s="323"/>
      <c r="AJ374" s="68"/>
      <c r="AK374" s="68"/>
      <c r="AL374" s="68"/>
      <c r="AM374" s="324"/>
      <c r="AN374" s="223"/>
      <c r="AO374" s="223"/>
    </row>
    <row r="375" spans="1:41" x14ac:dyDescent="0.2">
      <c r="A375" s="314"/>
      <c r="B375" s="314"/>
      <c r="C375" s="223"/>
      <c r="D375" s="223"/>
      <c r="E375" s="223"/>
      <c r="F375" s="317"/>
      <c r="G375" s="223"/>
      <c r="H375" s="223"/>
      <c r="I375" s="223"/>
      <c r="J375" s="223"/>
      <c r="K375" s="223"/>
      <c r="L375" s="223"/>
      <c r="M375" s="50"/>
      <c r="N375" s="223"/>
      <c r="O375" s="223"/>
      <c r="P375" s="224"/>
      <c r="Q375" s="318"/>
      <c r="R375" s="318"/>
      <c r="T375" s="223"/>
      <c r="U375" s="223"/>
      <c r="V375" s="314"/>
      <c r="W375" s="223"/>
      <c r="X375" s="223"/>
      <c r="Y375" s="223"/>
      <c r="Z375" s="50"/>
      <c r="AA375" s="223"/>
      <c r="AB375" s="50"/>
      <c r="AC375" s="223"/>
      <c r="AE375" s="223"/>
      <c r="AF375" s="223"/>
      <c r="AG375" s="291"/>
      <c r="AH375" s="88"/>
      <c r="AI375" s="323"/>
      <c r="AJ375" s="68"/>
      <c r="AK375" s="68"/>
      <c r="AL375" s="68"/>
      <c r="AM375" s="324"/>
      <c r="AN375" s="223"/>
      <c r="AO375" s="223"/>
    </row>
    <row r="376" spans="1:41" x14ac:dyDescent="0.2">
      <c r="A376" s="314"/>
      <c r="B376" s="314"/>
      <c r="C376" s="223"/>
      <c r="D376" s="223"/>
      <c r="E376" s="223"/>
      <c r="F376" s="317"/>
      <c r="G376" s="223"/>
      <c r="H376" s="223"/>
      <c r="I376" s="223"/>
      <c r="J376" s="223"/>
      <c r="K376" s="223"/>
      <c r="L376" s="223"/>
      <c r="M376" s="50"/>
      <c r="N376" s="223"/>
      <c r="O376" s="223"/>
      <c r="P376" s="224"/>
      <c r="Q376" s="318"/>
      <c r="R376" s="318"/>
      <c r="T376" s="223"/>
      <c r="U376" s="223"/>
      <c r="V376" s="314"/>
      <c r="W376" s="223"/>
      <c r="X376" s="223"/>
      <c r="Y376" s="223"/>
      <c r="Z376" s="50"/>
      <c r="AA376" s="223"/>
      <c r="AB376" s="50"/>
      <c r="AC376" s="223"/>
      <c r="AE376" s="223"/>
      <c r="AF376" s="223"/>
      <c r="AG376" s="291"/>
      <c r="AH376" s="88"/>
      <c r="AI376" s="323"/>
      <c r="AJ376" s="68"/>
      <c r="AK376" s="68"/>
      <c r="AL376" s="68"/>
      <c r="AM376" s="324"/>
      <c r="AN376" s="223"/>
      <c r="AO376" s="223"/>
    </row>
    <row r="377" spans="1:41" x14ac:dyDescent="0.2">
      <c r="A377" s="314"/>
      <c r="B377" s="314"/>
      <c r="C377" s="223"/>
      <c r="D377" s="223"/>
      <c r="E377" s="223"/>
      <c r="F377" s="317"/>
      <c r="G377" s="223"/>
      <c r="H377" s="223"/>
      <c r="I377" s="223"/>
      <c r="J377" s="223"/>
      <c r="K377" s="223"/>
      <c r="L377" s="223"/>
      <c r="M377" s="50"/>
      <c r="N377" s="223"/>
      <c r="O377" s="223"/>
      <c r="P377" s="224"/>
      <c r="Q377" s="318"/>
      <c r="R377" s="318"/>
      <c r="T377" s="223"/>
      <c r="U377" s="223"/>
      <c r="V377" s="314"/>
      <c r="W377" s="223"/>
      <c r="X377" s="223"/>
      <c r="Y377" s="223"/>
      <c r="Z377" s="50"/>
      <c r="AA377" s="223"/>
      <c r="AB377" s="50"/>
      <c r="AC377" s="223"/>
      <c r="AE377" s="223"/>
      <c r="AF377" s="223"/>
      <c r="AG377" s="291"/>
      <c r="AH377" s="88"/>
      <c r="AI377" s="323"/>
      <c r="AJ377" s="68"/>
      <c r="AK377" s="68"/>
      <c r="AL377" s="68"/>
      <c r="AM377" s="324"/>
      <c r="AN377" s="223"/>
      <c r="AO377" s="223"/>
    </row>
    <row r="378" spans="1:41" x14ac:dyDescent="0.2">
      <c r="A378" s="314"/>
      <c r="B378" s="314"/>
      <c r="C378" s="223"/>
      <c r="D378" s="223"/>
      <c r="E378" s="223"/>
      <c r="F378" s="317"/>
      <c r="G378" s="223"/>
      <c r="H378" s="223"/>
      <c r="I378" s="223"/>
      <c r="J378" s="223"/>
      <c r="K378" s="223"/>
      <c r="L378" s="223"/>
      <c r="M378" s="50"/>
      <c r="N378" s="223"/>
      <c r="O378" s="223"/>
      <c r="P378" s="224"/>
      <c r="Q378" s="318"/>
      <c r="R378" s="318"/>
      <c r="T378" s="223"/>
      <c r="U378" s="223"/>
      <c r="V378" s="314"/>
      <c r="W378" s="223"/>
      <c r="X378" s="223"/>
      <c r="Y378" s="223"/>
      <c r="Z378" s="50"/>
      <c r="AA378" s="223"/>
      <c r="AB378" s="50"/>
      <c r="AC378" s="223"/>
      <c r="AE378" s="223"/>
      <c r="AF378" s="223"/>
      <c r="AG378" s="291"/>
      <c r="AH378" s="88"/>
      <c r="AI378" s="323"/>
      <c r="AJ378" s="68"/>
      <c r="AK378" s="68"/>
      <c r="AL378" s="68"/>
      <c r="AM378" s="324"/>
      <c r="AN378" s="223"/>
      <c r="AO378" s="223"/>
    </row>
    <row r="379" spans="1:41" x14ac:dyDescent="0.2">
      <c r="A379" s="314"/>
      <c r="B379" s="314"/>
      <c r="C379" s="223"/>
      <c r="D379" s="223"/>
      <c r="E379" s="223"/>
      <c r="F379" s="317"/>
      <c r="G379" s="223"/>
      <c r="H379" s="223"/>
      <c r="I379" s="223"/>
      <c r="J379" s="223"/>
      <c r="K379" s="223"/>
      <c r="L379" s="223"/>
      <c r="M379" s="50"/>
      <c r="N379" s="223"/>
      <c r="O379" s="223"/>
      <c r="P379" s="224"/>
      <c r="Q379" s="318"/>
      <c r="R379" s="318"/>
      <c r="T379" s="223"/>
      <c r="U379" s="223"/>
      <c r="V379" s="314"/>
      <c r="W379" s="223"/>
      <c r="X379" s="223"/>
      <c r="Y379" s="223"/>
      <c r="Z379" s="50"/>
      <c r="AA379" s="223"/>
      <c r="AB379" s="50"/>
      <c r="AC379" s="223"/>
      <c r="AE379" s="223"/>
      <c r="AF379" s="223"/>
      <c r="AG379" s="291"/>
      <c r="AH379" s="88"/>
      <c r="AI379" s="323"/>
      <c r="AJ379" s="68"/>
      <c r="AK379" s="68"/>
      <c r="AL379" s="68"/>
      <c r="AM379" s="324"/>
      <c r="AN379" s="223"/>
      <c r="AO379" s="223"/>
    </row>
    <row r="380" spans="1:41" x14ac:dyDescent="0.2">
      <c r="A380" s="314"/>
      <c r="B380" s="314"/>
      <c r="C380" s="223"/>
      <c r="D380" s="223"/>
      <c r="E380" s="223"/>
      <c r="F380" s="317"/>
      <c r="G380" s="223"/>
      <c r="H380" s="223"/>
      <c r="I380" s="223"/>
      <c r="J380" s="223"/>
      <c r="K380" s="223"/>
      <c r="L380" s="223"/>
      <c r="M380" s="50"/>
      <c r="N380" s="223"/>
      <c r="O380" s="223"/>
      <c r="P380" s="224"/>
      <c r="Q380" s="318"/>
      <c r="R380" s="318"/>
      <c r="T380" s="223"/>
      <c r="U380" s="223"/>
      <c r="V380" s="314"/>
      <c r="W380" s="223"/>
      <c r="X380" s="223"/>
      <c r="Y380" s="223"/>
      <c r="Z380" s="50"/>
      <c r="AA380" s="223"/>
      <c r="AB380" s="50"/>
      <c r="AC380" s="223"/>
      <c r="AE380" s="223"/>
      <c r="AF380" s="223"/>
      <c r="AG380" s="291"/>
      <c r="AH380" s="88"/>
      <c r="AI380" s="323"/>
      <c r="AJ380" s="68"/>
      <c r="AK380" s="68"/>
      <c r="AL380" s="68"/>
      <c r="AM380" s="324"/>
      <c r="AN380" s="223"/>
      <c r="AO380" s="223"/>
    </row>
    <row r="381" spans="1:41" x14ac:dyDescent="0.2">
      <c r="A381" s="314"/>
      <c r="B381" s="314"/>
      <c r="C381" s="223"/>
      <c r="D381" s="223"/>
      <c r="E381" s="223"/>
      <c r="F381" s="317"/>
      <c r="G381" s="223"/>
      <c r="H381" s="223"/>
      <c r="I381" s="223"/>
      <c r="J381" s="223"/>
      <c r="K381" s="223"/>
      <c r="L381" s="223"/>
      <c r="M381" s="50"/>
      <c r="N381" s="223"/>
      <c r="O381" s="223"/>
      <c r="P381" s="224"/>
      <c r="Q381" s="318"/>
      <c r="R381" s="318"/>
      <c r="T381" s="223"/>
      <c r="U381" s="223"/>
      <c r="V381" s="314"/>
      <c r="W381" s="223"/>
      <c r="X381" s="223"/>
      <c r="Y381" s="223"/>
      <c r="Z381" s="50"/>
      <c r="AA381" s="223"/>
      <c r="AB381" s="50"/>
      <c r="AC381" s="223"/>
      <c r="AE381" s="223"/>
      <c r="AF381" s="223"/>
      <c r="AG381" s="291"/>
      <c r="AH381" s="88"/>
      <c r="AI381" s="323"/>
      <c r="AJ381" s="68"/>
      <c r="AK381" s="68"/>
      <c r="AL381" s="68"/>
      <c r="AM381" s="324"/>
      <c r="AN381" s="223"/>
      <c r="AO381" s="223"/>
    </row>
    <row r="382" spans="1:41" x14ac:dyDescent="0.2">
      <c r="A382" s="314"/>
      <c r="B382" s="314"/>
      <c r="C382" s="223"/>
      <c r="D382" s="223"/>
      <c r="E382" s="223"/>
      <c r="F382" s="317"/>
      <c r="G382" s="223"/>
      <c r="H382" s="223"/>
      <c r="I382" s="223"/>
      <c r="J382" s="223"/>
      <c r="K382" s="223"/>
      <c r="L382" s="223"/>
      <c r="M382" s="50"/>
      <c r="N382" s="223"/>
      <c r="O382" s="223"/>
      <c r="P382" s="224"/>
      <c r="Q382" s="318"/>
      <c r="R382" s="318"/>
      <c r="T382" s="223"/>
      <c r="U382" s="223"/>
      <c r="V382" s="314"/>
      <c r="W382" s="223"/>
      <c r="X382" s="223"/>
      <c r="Y382" s="223"/>
      <c r="Z382" s="50"/>
      <c r="AA382" s="223"/>
      <c r="AB382" s="50"/>
      <c r="AC382" s="223"/>
      <c r="AE382" s="223"/>
      <c r="AF382" s="223"/>
      <c r="AG382" s="291"/>
      <c r="AH382" s="88"/>
      <c r="AI382" s="323"/>
      <c r="AJ382" s="68"/>
      <c r="AK382" s="68"/>
      <c r="AL382" s="68"/>
      <c r="AM382" s="324"/>
      <c r="AN382" s="223"/>
      <c r="AO382" s="223"/>
    </row>
    <row r="383" spans="1:41" x14ac:dyDescent="0.2">
      <c r="A383" s="314"/>
      <c r="B383" s="314"/>
      <c r="C383" s="223"/>
      <c r="D383" s="223"/>
      <c r="E383" s="223"/>
      <c r="F383" s="317"/>
      <c r="G383" s="223"/>
      <c r="H383" s="223"/>
      <c r="I383" s="223"/>
      <c r="J383" s="223"/>
      <c r="K383" s="223"/>
      <c r="L383" s="223"/>
      <c r="M383" s="50"/>
      <c r="N383" s="223"/>
      <c r="O383" s="223"/>
      <c r="P383" s="224"/>
      <c r="Q383" s="318"/>
      <c r="R383" s="318"/>
      <c r="T383" s="223"/>
      <c r="U383" s="223"/>
      <c r="V383" s="314"/>
      <c r="W383" s="223"/>
      <c r="X383" s="223"/>
      <c r="Y383" s="223"/>
      <c r="Z383" s="50"/>
      <c r="AA383" s="223"/>
      <c r="AB383" s="50"/>
      <c r="AC383" s="223"/>
      <c r="AE383" s="223"/>
      <c r="AF383" s="223"/>
      <c r="AG383" s="291"/>
      <c r="AH383" s="88"/>
      <c r="AI383" s="323"/>
      <c r="AJ383" s="68"/>
      <c r="AK383" s="68"/>
      <c r="AL383" s="68"/>
      <c r="AM383" s="324"/>
      <c r="AN383" s="223"/>
      <c r="AO383" s="223"/>
    </row>
    <row r="384" spans="1:41" x14ac:dyDescent="0.2">
      <c r="A384" s="314"/>
      <c r="B384" s="314"/>
      <c r="C384" s="223"/>
      <c r="D384" s="223"/>
      <c r="E384" s="223"/>
      <c r="F384" s="317"/>
      <c r="G384" s="223"/>
      <c r="H384" s="223"/>
      <c r="I384" s="223"/>
      <c r="J384" s="223"/>
      <c r="K384" s="223"/>
      <c r="L384" s="223"/>
      <c r="M384" s="50"/>
      <c r="N384" s="223"/>
      <c r="O384" s="223"/>
      <c r="P384" s="224"/>
      <c r="Q384" s="318"/>
      <c r="R384" s="318"/>
      <c r="T384" s="223"/>
      <c r="U384" s="223"/>
      <c r="V384" s="314"/>
      <c r="W384" s="223"/>
      <c r="X384" s="223"/>
      <c r="Y384" s="223"/>
      <c r="Z384" s="50"/>
      <c r="AA384" s="223"/>
      <c r="AB384" s="50"/>
      <c r="AC384" s="223"/>
      <c r="AE384" s="223"/>
      <c r="AF384" s="223"/>
      <c r="AG384" s="291"/>
      <c r="AH384" s="88"/>
      <c r="AI384" s="323"/>
      <c r="AJ384" s="68"/>
      <c r="AK384" s="68"/>
      <c r="AL384" s="68"/>
      <c r="AM384" s="324"/>
      <c r="AN384" s="223"/>
      <c r="AO384" s="223"/>
    </row>
    <row r="385" spans="1:41" x14ac:dyDescent="0.2">
      <c r="A385" s="314"/>
      <c r="B385" s="314"/>
      <c r="C385" s="223"/>
      <c r="D385" s="223"/>
      <c r="E385" s="223"/>
      <c r="F385" s="317"/>
      <c r="G385" s="223"/>
      <c r="H385" s="223"/>
      <c r="I385" s="223"/>
      <c r="J385" s="223"/>
      <c r="K385" s="223"/>
      <c r="L385" s="223"/>
      <c r="M385" s="50"/>
      <c r="N385" s="223"/>
      <c r="O385" s="223"/>
      <c r="P385" s="224"/>
      <c r="Q385" s="318"/>
      <c r="R385" s="318"/>
      <c r="T385" s="223"/>
      <c r="U385" s="223"/>
      <c r="V385" s="314"/>
      <c r="W385" s="223"/>
      <c r="X385" s="223"/>
      <c r="Y385" s="223"/>
      <c r="Z385" s="50"/>
      <c r="AA385" s="223"/>
      <c r="AB385" s="50"/>
      <c r="AC385" s="223"/>
      <c r="AE385" s="223"/>
      <c r="AF385" s="223"/>
      <c r="AG385" s="291"/>
      <c r="AH385" s="88"/>
      <c r="AI385" s="323"/>
      <c r="AJ385" s="68"/>
      <c r="AK385" s="68"/>
      <c r="AL385" s="68"/>
      <c r="AM385" s="324"/>
      <c r="AN385" s="223"/>
      <c r="AO385" s="223"/>
    </row>
    <row r="386" spans="1:41" x14ac:dyDescent="0.2">
      <c r="A386" s="314"/>
      <c r="B386" s="314"/>
      <c r="C386" s="223"/>
      <c r="D386" s="223"/>
      <c r="E386" s="223"/>
      <c r="F386" s="317"/>
      <c r="G386" s="223"/>
      <c r="H386" s="223"/>
      <c r="I386" s="223"/>
      <c r="J386" s="223"/>
      <c r="K386" s="223"/>
      <c r="L386" s="223"/>
      <c r="M386" s="50"/>
      <c r="N386" s="223"/>
      <c r="O386" s="223"/>
      <c r="P386" s="224"/>
      <c r="Q386" s="318"/>
      <c r="R386" s="318"/>
      <c r="T386" s="223"/>
      <c r="U386" s="223"/>
      <c r="V386" s="314"/>
      <c r="W386" s="223"/>
      <c r="X386" s="223"/>
      <c r="Y386" s="223"/>
      <c r="Z386" s="50"/>
      <c r="AA386" s="223"/>
      <c r="AB386" s="50"/>
      <c r="AC386" s="223"/>
      <c r="AE386" s="223"/>
      <c r="AF386" s="223"/>
      <c r="AG386" s="291"/>
      <c r="AH386" s="88"/>
      <c r="AI386" s="323"/>
      <c r="AJ386" s="68"/>
      <c r="AK386" s="68"/>
      <c r="AL386" s="68"/>
      <c r="AM386" s="324"/>
      <c r="AN386" s="223"/>
      <c r="AO386" s="223"/>
    </row>
    <row r="387" spans="1:41" x14ac:dyDescent="0.2">
      <c r="A387" s="314"/>
      <c r="B387" s="314"/>
      <c r="C387" s="223"/>
      <c r="D387" s="223"/>
      <c r="E387" s="223"/>
      <c r="F387" s="317"/>
      <c r="G387" s="223"/>
      <c r="H387" s="223"/>
      <c r="I387" s="223"/>
      <c r="J387" s="223"/>
      <c r="K387" s="223"/>
      <c r="L387" s="223"/>
      <c r="M387" s="50"/>
      <c r="N387" s="223"/>
      <c r="O387" s="223"/>
      <c r="P387" s="224"/>
      <c r="Q387" s="318"/>
      <c r="R387" s="318"/>
      <c r="T387" s="223"/>
      <c r="U387" s="223"/>
      <c r="V387" s="314"/>
      <c r="W387" s="223"/>
      <c r="X387" s="223"/>
      <c r="Y387" s="223"/>
      <c r="Z387" s="50"/>
      <c r="AA387" s="223"/>
      <c r="AB387" s="50"/>
      <c r="AC387" s="223"/>
      <c r="AE387" s="223"/>
      <c r="AF387" s="223"/>
      <c r="AG387" s="291"/>
      <c r="AH387" s="88"/>
      <c r="AI387" s="323"/>
      <c r="AJ387" s="68"/>
      <c r="AK387" s="68"/>
      <c r="AL387" s="68"/>
      <c r="AM387" s="324"/>
      <c r="AN387" s="223"/>
      <c r="AO387" s="223"/>
    </row>
    <row r="388" spans="1:41" x14ac:dyDescent="0.2">
      <c r="A388" s="314"/>
      <c r="B388" s="314"/>
      <c r="C388" s="223"/>
      <c r="D388" s="223"/>
      <c r="E388" s="223"/>
      <c r="F388" s="317"/>
      <c r="G388" s="223"/>
      <c r="H388" s="223"/>
      <c r="I388" s="223"/>
      <c r="J388" s="223"/>
      <c r="K388" s="223"/>
      <c r="L388" s="223"/>
      <c r="M388" s="50"/>
      <c r="N388" s="223"/>
      <c r="O388" s="223"/>
      <c r="P388" s="224"/>
      <c r="Q388" s="318"/>
      <c r="R388" s="318"/>
      <c r="T388" s="223"/>
      <c r="U388" s="223"/>
      <c r="V388" s="314"/>
      <c r="W388" s="223"/>
      <c r="X388" s="223"/>
      <c r="Y388" s="223"/>
      <c r="Z388" s="50"/>
      <c r="AA388" s="223"/>
      <c r="AB388" s="50"/>
      <c r="AC388" s="223"/>
      <c r="AE388" s="223"/>
      <c r="AF388" s="223"/>
      <c r="AG388" s="291"/>
      <c r="AH388" s="88"/>
      <c r="AI388" s="323"/>
      <c r="AJ388" s="68"/>
      <c r="AK388" s="68"/>
      <c r="AL388" s="68"/>
      <c r="AM388" s="324"/>
      <c r="AN388" s="223"/>
      <c r="AO388" s="223"/>
    </row>
    <row r="389" spans="1:41" x14ac:dyDescent="0.2">
      <c r="A389" s="314"/>
      <c r="B389" s="314"/>
      <c r="C389" s="223"/>
      <c r="D389" s="223"/>
      <c r="E389" s="223"/>
      <c r="F389" s="317"/>
      <c r="G389" s="223"/>
      <c r="H389" s="223"/>
      <c r="I389" s="223"/>
      <c r="J389" s="223"/>
      <c r="K389" s="223"/>
      <c r="L389" s="223"/>
      <c r="M389" s="50"/>
      <c r="N389" s="223"/>
      <c r="O389" s="223"/>
      <c r="P389" s="224"/>
      <c r="Q389" s="318"/>
      <c r="R389" s="318"/>
      <c r="T389" s="223"/>
      <c r="U389" s="223"/>
      <c r="V389" s="314"/>
      <c r="W389" s="223"/>
      <c r="X389" s="223"/>
      <c r="Y389" s="223"/>
      <c r="Z389" s="50"/>
      <c r="AA389" s="223"/>
      <c r="AB389" s="50"/>
      <c r="AC389" s="223"/>
      <c r="AE389" s="223"/>
      <c r="AF389" s="223"/>
      <c r="AG389" s="291"/>
      <c r="AH389" s="88"/>
      <c r="AI389" s="323"/>
      <c r="AJ389" s="68"/>
      <c r="AK389" s="68"/>
      <c r="AL389" s="68"/>
      <c r="AM389" s="324"/>
      <c r="AN389" s="223"/>
      <c r="AO389" s="223"/>
    </row>
    <row r="390" spans="1:41" x14ac:dyDescent="0.2">
      <c r="A390" s="314"/>
      <c r="B390" s="314"/>
      <c r="C390" s="223"/>
      <c r="D390" s="223"/>
      <c r="E390" s="223"/>
      <c r="F390" s="317"/>
      <c r="G390" s="223"/>
      <c r="H390" s="223"/>
      <c r="I390" s="223"/>
      <c r="J390" s="223"/>
      <c r="K390" s="223"/>
      <c r="L390" s="223"/>
      <c r="M390" s="50"/>
      <c r="N390" s="223"/>
      <c r="O390" s="223"/>
      <c r="P390" s="224"/>
      <c r="Q390" s="318"/>
      <c r="R390" s="318"/>
      <c r="T390" s="223"/>
      <c r="U390" s="223"/>
      <c r="V390" s="314"/>
      <c r="W390" s="223"/>
      <c r="X390" s="223"/>
      <c r="Y390" s="223"/>
      <c r="Z390" s="50"/>
      <c r="AA390" s="223"/>
      <c r="AB390" s="50"/>
      <c r="AC390" s="223"/>
      <c r="AE390" s="223"/>
      <c r="AF390" s="223"/>
      <c r="AG390" s="291"/>
      <c r="AH390" s="88"/>
      <c r="AI390" s="323"/>
      <c r="AJ390" s="68"/>
      <c r="AK390" s="68"/>
      <c r="AL390" s="68"/>
      <c r="AM390" s="324"/>
      <c r="AN390" s="223"/>
      <c r="AO390" s="223"/>
    </row>
    <row r="391" spans="1:41" x14ac:dyDescent="0.2">
      <c r="A391" s="314"/>
      <c r="B391" s="314"/>
      <c r="C391" s="223"/>
      <c r="D391" s="223"/>
      <c r="E391" s="223"/>
      <c r="F391" s="317"/>
      <c r="G391" s="223"/>
      <c r="H391" s="223"/>
      <c r="I391" s="223"/>
      <c r="J391" s="223"/>
      <c r="K391" s="223"/>
      <c r="L391" s="223"/>
      <c r="M391" s="50"/>
      <c r="N391" s="223"/>
      <c r="O391" s="223"/>
      <c r="P391" s="224"/>
      <c r="Q391" s="318"/>
      <c r="R391" s="318"/>
      <c r="T391" s="223"/>
      <c r="U391" s="223"/>
      <c r="V391" s="314"/>
      <c r="W391" s="223"/>
      <c r="X391" s="223"/>
      <c r="Y391" s="223"/>
      <c r="Z391" s="50"/>
      <c r="AA391" s="223"/>
      <c r="AB391" s="50"/>
      <c r="AC391" s="223"/>
      <c r="AE391" s="223"/>
      <c r="AF391" s="223"/>
      <c r="AG391" s="291"/>
      <c r="AH391" s="88"/>
      <c r="AI391" s="323"/>
      <c r="AJ391" s="68"/>
      <c r="AK391" s="68"/>
      <c r="AL391" s="68"/>
      <c r="AM391" s="324"/>
      <c r="AN391" s="223"/>
      <c r="AO391" s="223"/>
    </row>
    <row r="392" spans="1:41" x14ac:dyDescent="0.2">
      <c r="A392" s="314"/>
      <c r="B392" s="314"/>
      <c r="C392" s="223"/>
      <c r="D392" s="223"/>
      <c r="E392" s="223"/>
      <c r="F392" s="317"/>
      <c r="G392" s="223"/>
      <c r="H392" s="223"/>
      <c r="I392" s="223"/>
      <c r="J392" s="223"/>
      <c r="K392" s="223"/>
      <c r="L392" s="223"/>
      <c r="M392" s="50"/>
      <c r="N392" s="223"/>
      <c r="O392" s="223"/>
      <c r="P392" s="224"/>
      <c r="Q392" s="318"/>
      <c r="R392" s="318"/>
      <c r="T392" s="223"/>
      <c r="U392" s="223"/>
      <c r="V392" s="314"/>
      <c r="W392" s="223"/>
      <c r="X392" s="223"/>
      <c r="Y392" s="223"/>
      <c r="Z392" s="50"/>
      <c r="AA392" s="223"/>
      <c r="AB392" s="50"/>
      <c r="AC392" s="223"/>
      <c r="AE392" s="223"/>
      <c r="AF392" s="223"/>
      <c r="AG392" s="291"/>
      <c r="AH392" s="88"/>
      <c r="AI392" s="323"/>
      <c r="AJ392" s="68"/>
      <c r="AK392" s="68"/>
      <c r="AL392" s="68"/>
      <c r="AM392" s="324"/>
      <c r="AN392" s="223"/>
      <c r="AO392" s="223"/>
    </row>
    <row r="393" spans="1:41" x14ac:dyDescent="0.2">
      <c r="A393" s="314"/>
      <c r="B393" s="314"/>
      <c r="C393" s="223"/>
      <c r="D393" s="223"/>
      <c r="E393" s="223"/>
      <c r="F393" s="317"/>
      <c r="G393" s="223"/>
      <c r="H393" s="223"/>
      <c r="I393" s="223"/>
      <c r="J393" s="223"/>
      <c r="K393" s="223"/>
      <c r="L393" s="223"/>
      <c r="M393" s="50"/>
      <c r="N393" s="223"/>
      <c r="O393" s="223"/>
      <c r="P393" s="224"/>
      <c r="Q393" s="318"/>
      <c r="R393" s="318"/>
      <c r="T393" s="223"/>
      <c r="U393" s="223"/>
      <c r="V393" s="314"/>
      <c r="W393" s="223"/>
      <c r="X393" s="223"/>
      <c r="Y393" s="223"/>
      <c r="Z393" s="50"/>
      <c r="AA393" s="223"/>
      <c r="AB393" s="50"/>
      <c r="AC393" s="223"/>
      <c r="AE393" s="223"/>
      <c r="AF393" s="223"/>
      <c r="AG393" s="291"/>
      <c r="AH393" s="88"/>
      <c r="AI393" s="323"/>
      <c r="AJ393" s="68"/>
      <c r="AK393" s="68"/>
      <c r="AL393" s="68"/>
      <c r="AM393" s="324"/>
      <c r="AN393" s="223"/>
      <c r="AO393" s="223"/>
    </row>
    <row r="394" spans="1:41" x14ac:dyDescent="0.2">
      <c r="A394" s="314"/>
      <c r="B394" s="314"/>
      <c r="C394" s="223"/>
      <c r="D394" s="223"/>
      <c r="E394" s="223"/>
      <c r="F394" s="317"/>
      <c r="G394" s="223"/>
      <c r="H394" s="223"/>
      <c r="I394" s="223"/>
      <c r="J394" s="223"/>
      <c r="K394" s="223"/>
      <c r="L394" s="223"/>
      <c r="M394" s="50"/>
      <c r="N394" s="223"/>
      <c r="O394" s="223"/>
      <c r="P394" s="224"/>
      <c r="Q394" s="318"/>
      <c r="R394" s="318"/>
      <c r="T394" s="223"/>
      <c r="U394" s="223"/>
      <c r="V394" s="314"/>
      <c r="W394" s="223"/>
      <c r="X394" s="223"/>
      <c r="Y394" s="223"/>
      <c r="Z394" s="50"/>
      <c r="AA394" s="223"/>
      <c r="AB394" s="50"/>
      <c r="AC394" s="223"/>
      <c r="AE394" s="223"/>
      <c r="AF394" s="223"/>
      <c r="AG394" s="291"/>
      <c r="AH394" s="88"/>
      <c r="AI394" s="323"/>
      <c r="AJ394" s="68"/>
      <c r="AK394" s="68"/>
      <c r="AL394" s="68"/>
      <c r="AM394" s="324"/>
      <c r="AN394" s="223"/>
      <c r="AO394" s="223"/>
    </row>
    <row r="395" spans="1:41" x14ac:dyDescent="0.2">
      <c r="A395" s="314"/>
      <c r="B395" s="314"/>
      <c r="C395" s="223"/>
      <c r="D395" s="223"/>
      <c r="E395" s="223"/>
      <c r="F395" s="317"/>
      <c r="G395" s="223"/>
      <c r="H395" s="223"/>
      <c r="I395" s="223"/>
      <c r="J395" s="223"/>
      <c r="K395" s="223"/>
      <c r="L395" s="223"/>
      <c r="M395" s="50"/>
      <c r="N395" s="223"/>
      <c r="O395" s="223"/>
      <c r="P395" s="224"/>
      <c r="Q395" s="318"/>
      <c r="R395" s="318"/>
      <c r="T395" s="223"/>
      <c r="U395" s="223"/>
      <c r="V395" s="314"/>
      <c r="W395" s="223"/>
      <c r="X395" s="223"/>
      <c r="Y395" s="223"/>
      <c r="Z395" s="50"/>
      <c r="AA395" s="223"/>
      <c r="AB395" s="50"/>
      <c r="AC395" s="223"/>
      <c r="AE395" s="223"/>
      <c r="AF395" s="223"/>
      <c r="AG395" s="291"/>
      <c r="AH395" s="88"/>
      <c r="AI395" s="323"/>
      <c r="AJ395" s="68"/>
      <c r="AK395" s="68"/>
      <c r="AL395" s="68"/>
      <c r="AM395" s="324"/>
      <c r="AN395" s="223"/>
      <c r="AO395" s="223"/>
    </row>
    <row r="396" spans="1:41" x14ac:dyDescent="0.2">
      <c r="A396" s="314"/>
      <c r="B396" s="314"/>
      <c r="C396" s="223"/>
      <c r="D396" s="223"/>
      <c r="E396" s="223"/>
      <c r="F396" s="317"/>
      <c r="G396" s="223"/>
      <c r="H396" s="223"/>
      <c r="I396" s="223"/>
      <c r="J396" s="223"/>
      <c r="K396" s="223"/>
      <c r="L396" s="223"/>
      <c r="M396" s="50"/>
      <c r="N396" s="223"/>
      <c r="O396" s="223"/>
      <c r="P396" s="224"/>
      <c r="Q396" s="318"/>
      <c r="R396" s="318"/>
      <c r="T396" s="223"/>
      <c r="U396" s="223"/>
      <c r="V396" s="314"/>
      <c r="W396" s="223"/>
      <c r="X396" s="223"/>
      <c r="Y396" s="223"/>
      <c r="Z396" s="50"/>
      <c r="AA396" s="223"/>
      <c r="AB396" s="50"/>
      <c r="AC396" s="223"/>
      <c r="AE396" s="223"/>
      <c r="AF396" s="223"/>
      <c r="AG396" s="291"/>
      <c r="AH396" s="88"/>
      <c r="AI396" s="323"/>
      <c r="AJ396" s="68"/>
      <c r="AK396" s="68"/>
      <c r="AL396" s="68"/>
      <c r="AM396" s="324"/>
      <c r="AN396" s="223"/>
      <c r="AO396" s="223"/>
    </row>
    <row r="397" spans="1:41" x14ac:dyDescent="0.2">
      <c r="A397" s="314"/>
      <c r="B397" s="314"/>
      <c r="C397" s="223"/>
      <c r="D397" s="223"/>
      <c r="E397" s="223"/>
      <c r="F397" s="317"/>
      <c r="G397" s="223"/>
      <c r="H397" s="223"/>
      <c r="I397" s="223"/>
      <c r="J397" s="223"/>
      <c r="K397" s="223"/>
      <c r="L397" s="223"/>
      <c r="M397" s="50"/>
      <c r="N397" s="223"/>
      <c r="O397" s="223"/>
      <c r="P397" s="224"/>
      <c r="Q397" s="318"/>
      <c r="R397" s="318"/>
      <c r="T397" s="223"/>
      <c r="U397" s="223"/>
      <c r="V397" s="314"/>
      <c r="W397" s="223"/>
      <c r="X397" s="223"/>
      <c r="Y397" s="223"/>
      <c r="Z397" s="50"/>
      <c r="AA397" s="223"/>
      <c r="AB397" s="50"/>
      <c r="AC397" s="223"/>
      <c r="AE397" s="223"/>
      <c r="AF397" s="223"/>
      <c r="AG397" s="291"/>
      <c r="AH397" s="88"/>
      <c r="AI397" s="323"/>
      <c r="AJ397" s="68"/>
      <c r="AK397" s="68"/>
      <c r="AL397" s="68"/>
      <c r="AM397" s="324"/>
      <c r="AN397" s="223"/>
      <c r="AO397" s="223"/>
    </row>
    <row r="398" spans="1:41" x14ac:dyDescent="0.2">
      <c r="A398" s="314"/>
      <c r="B398" s="314"/>
      <c r="C398" s="223"/>
      <c r="D398" s="223"/>
      <c r="E398" s="223"/>
      <c r="F398" s="317"/>
      <c r="G398" s="223"/>
      <c r="H398" s="223"/>
      <c r="I398" s="223"/>
      <c r="J398" s="223"/>
      <c r="K398" s="223"/>
      <c r="L398" s="223"/>
      <c r="M398" s="50"/>
      <c r="N398" s="223"/>
      <c r="O398" s="223"/>
      <c r="P398" s="224"/>
      <c r="Q398" s="318"/>
      <c r="R398" s="318"/>
      <c r="T398" s="223"/>
      <c r="U398" s="223"/>
      <c r="V398" s="314"/>
      <c r="W398" s="223"/>
      <c r="X398" s="223"/>
      <c r="Y398" s="223"/>
      <c r="Z398" s="50"/>
      <c r="AA398" s="223"/>
      <c r="AB398" s="50"/>
      <c r="AC398" s="223"/>
      <c r="AE398" s="223"/>
      <c r="AF398" s="223"/>
      <c r="AG398" s="291"/>
      <c r="AH398" s="88"/>
      <c r="AI398" s="323"/>
      <c r="AJ398" s="68"/>
      <c r="AK398" s="68"/>
      <c r="AL398" s="68"/>
      <c r="AM398" s="324"/>
      <c r="AN398" s="223"/>
      <c r="AO398" s="223"/>
    </row>
    <row r="399" spans="1:41" x14ac:dyDescent="0.2">
      <c r="A399" s="314"/>
      <c r="B399" s="314"/>
      <c r="C399" s="223"/>
      <c r="D399" s="223"/>
      <c r="E399" s="223"/>
      <c r="F399" s="317"/>
      <c r="G399" s="223"/>
      <c r="H399" s="223"/>
      <c r="I399" s="223"/>
      <c r="J399" s="223"/>
      <c r="K399" s="223"/>
      <c r="L399" s="223"/>
      <c r="M399" s="50"/>
      <c r="N399" s="223"/>
      <c r="O399" s="223"/>
      <c r="P399" s="224"/>
      <c r="Q399" s="318"/>
      <c r="R399" s="318"/>
      <c r="T399" s="223"/>
      <c r="U399" s="223"/>
      <c r="V399" s="314"/>
      <c r="W399" s="223"/>
      <c r="X399" s="223"/>
      <c r="Y399" s="223"/>
      <c r="Z399" s="50"/>
      <c r="AA399" s="223"/>
      <c r="AB399" s="50"/>
      <c r="AC399" s="223"/>
      <c r="AE399" s="223"/>
      <c r="AF399" s="223"/>
      <c r="AG399" s="291"/>
      <c r="AH399" s="88"/>
      <c r="AI399" s="323"/>
      <c r="AJ399" s="68"/>
      <c r="AK399" s="68"/>
      <c r="AL399" s="68"/>
      <c r="AM399" s="324"/>
      <c r="AN399" s="223"/>
      <c r="AO399" s="223"/>
    </row>
    <row r="400" spans="1:41" x14ac:dyDescent="0.2">
      <c r="A400" s="314"/>
      <c r="B400" s="314"/>
      <c r="C400" s="223"/>
      <c r="D400" s="223"/>
      <c r="E400" s="223"/>
      <c r="F400" s="317"/>
      <c r="G400" s="223"/>
      <c r="H400" s="223"/>
      <c r="I400" s="223"/>
      <c r="J400" s="223"/>
      <c r="K400" s="223"/>
      <c r="L400" s="223"/>
      <c r="M400" s="50"/>
      <c r="N400" s="223"/>
      <c r="O400" s="223"/>
      <c r="P400" s="224"/>
      <c r="Q400" s="318"/>
      <c r="R400" s="318"/>
      <c r="T400" s="223"/>
      <c r="U400" s="223"/>
      <c r="V400" s="314"/>
      <c r="W400" s="223"/>
      <c r="X400" s="223"/>
      <c r="Y400" s="223"/>
      <c r="Z400" s="50"/>
      <c r="AA400" s="223"/>
      <c r="AB400" s="50"/>
      <c r="AC400" s="223"/>
      <c r="AE400" s="223"/>
      <c r="AF400" s="223"/>
      <c r="AG400" s="291"/>
      <c r="AH400" s="88"/>
      <c r="AI400" s="323"/>
      <c r="AJ400" s="68"/>
      <c r="AK400" s="68"/>
      <c r="AL400" s="68"/>
      <c r="AM400" s="324"/>
      <c r="AN400" s="223"/>
      <c r="AO400" s="223"/>
    </row>
    <row r="401" spans="1:41" x14ac:dyDescent="0.2">
      <c r="A401" s="314"/>
      <c r="B401" s="314"/>
      <c r="C401" s="223"/>
      <c r="D401" s="223"/>
      <c r="E401" s="223"/>
      <c r="F401" s="317"/>
      <c r="G401" s="223"/>
      <c r="H401" s="223"/>
      <c r="I401" s="223"/>
      <c r="J401" s="223"/>
      <c r="K401" s="223"/>
      <c r="L401" s="223"/>
      <c r="M401" s="50"/>
      <c r="N401" s="223"/>
      <c r="O401" s="223"/>
      <c r="P401" s="224"/>
      <c r="Q401" s="318"/>
      <c r="R401" s="318"/>
      <c r="T401" s="223"/>
      <c r="U401" s="223"/>
      <c r="V401" s="314"/>
      <c r="W401" s="223"/>
      <c r="X401" s="223"/>
      <c r="Y401" s="223"/>
      <c r="Z401" s="50"/>
      <c r="AA401" s="223"/>
      <c r="AB401" s="50"/>
      <c r="AC401" s="223"/>
      <c r="AE401" s="223"/>
      <c r="AF401" s="223"/>
      <c r="AG401" s="291"/>
      <c r="AH401" s="88"/>
      <c r="AI401" s="323"/>
      <c r="AJ401" s="68"/>
      <c r="AK401" s="68"/>
      <c r="AL401" s="68"/>
      <c r="AM401" s="324"/>
      <c r="AN401" s="223"/>
      <c r="AO401" s="223"/>
    </row>
    <row r="402" spans="1:41" x14ac:dyDescent="0.2">
      <c r="A402" s="314"/>
      <c r="B402" s="314"/>
      <c r="C402" s="223"/>
      <c r="D402" s="223"/>
      <c r="E402" s="223"/>
      <c r="F402" s="317"/>
      <c r="G402" s="223"/>
      <c r="H402" s="223"/>
      <c r="I402" s="223"/>
      <c r="J402" s="223"/>
      <c r="K402" s="223"/>
      <c r="L402" s="223"/>
      <c r="M402" s="50"/>
      <c r="N402" s="223"/>
      <c r="O402" s="223"/>
      <c r="P402" s="224"/>
      <c r="Q402" s="318"/>
      <c r="R402" s="318"/>
      <c r="T402" s="223"/>
      <c r="U402" s="223"/>
      <c r="V402" s="314"/>
      <c r="W402" s="223"/>
      <c r="X402" s="223"/>
      <c r="Y402" s="223"/>
      <c r="Z402" s="50"/>
      <c r="AA402" s="223"/>
      <c r="AB402" s="50"/>
      <c r="AC402" s="223"/>
      <c r="AE402" s="223"/>
      <c r="AF402" s="223"/>
      <c r="AG402" s="291"/>
      <c r="AH402" s="88"/>
      <c r="AI402" s="323"/>
      <c r="AJ402" s="68"/>
      <c r="AK402" s="68"/>
      <c r="AL402" s="68"/>
      <c r="AM402" s="324"/>
      <c r="AN402" s="223"/>
      <c r="AO402" s="223"/>
    </row>
    <row r="403" spans="1:41" x14ac:dyDescent="0.2">
      <c r="A403" s="314"/>
      <c r="B403" s="314"/>
      <c r="C403" s="223"/>
      <c r="D403" s="223"/>
      <c r="E403" s="223"/>
      <c r="F403" s="317"/>
      <c r="G403" s="223"/>
      <c r="H403" s="223"/>
      <c r="I403" s="223"/>
      <c r="J403" s="223"/>
      <c r="K403" s="223"/>
      <c r="L403" s="223"/>
      <c r="M403" s="50"/>
      <c r="N403" s="223"/>
      <c r="O403" s="223"/>
      <c r="P403" s="224"/>
      <c r="Q403" s="318"/>
      <c r="R403" s="318"/>
      <c r="T403" s="223"/>
      <c r="U403" s="223"/>
      <c r="V403" s="314"/>
      <c r="W403" s="223"/>
      <c r="X403" s="223"/>
      <c r="Y403" s="223"/>
      <c r="Z403" s="50"/>
      <c r="AA403" s="223"/>
      <c r="AB403" s="50"/>
      <c r="AC403" s="223"/>
      <c r="AE403" s="223"/>
      <c r="AF403" s="223"/>
      <c r="AG403" s="291"/>
      <c r="AH403" s="88"/>
      <c r="AI403" s="323"/>
      <c r="AJ403" s="68"/>
      <c r="AK403" s="68"/>
      <c r="AL403" s="68"/>
      <c r="AM403" s="324"/>
      <c r="AN403" s="223"/>
      <c r="AO403" s="223"/>
    </row>
    <row r="404" spans="1:41" x14ac:dyDescent="0.2">
      <c r="A404" s="314"/>
      <c r="B404" s="314"/>
      <c r="C404" s="223"/>
      <c r="D404" s="223"/>
      <c r="E404" s="223"/>
      <c r="F404" s="317"/>
      <c r="G404" s="223"/>
      <c r="H404" s="223"/>
      <c r="I404" s="223"/>
      <c r="J404" s="223"/>
      <c r="K404" s="223"/>
      <c r="L404" s="223"/>
      <c r="M404" s="50"/>
      <c r="N404" s="223"/>
      <c r="O404" s="223"/>
      <c r="P404" s="224"/>
      <c r="Q404" s="318"/>
      <c r="R404" s="318"/>
      <c r="T404" s="223"/>
      <c r="U404" s="223"/>
      <c r="V404" s="314"/>
      <c r="W404" s="223"/>
      <c r="X404" s="223"/>
      <c r="Y404" s="223"/>
      <c r="Z404" s="50"/>
      <c r="AA404" s="223"/>
      <c r="AB404" s="50"/>
      <c r="AC404" s="223"/>
      <c r="AE404" s="223"/>
      <c r="AF404" s="223"/>
      <c r="AG404" s="291"/>
      <c r="AH404" s="88"/>
      <c r="AI404" s="323"/>
      <c r="AJ404" s="68"/>
      <c r="AK404" s="68"/>
      <c r="AL404" s="68"/>
      <c r="AM404" s="324"/>
      <c r="AN404" s="223"/>
      <c r="AO404" s="223"/>
    </row>
    <row r="405" spans="1:41" x14ac:dyDescent="0.2">
      <c r="A405" s="314"/>
      <c r="B405" s="314"/>
      <c r="C405" s="223"/>
      <c r="D405" s="223"/>
      <c r="E405" s="223"/>
      <c r="F405" s="317"/>
      <c r="G405" s="223"/>
      <c r="H405" s="223"/>
      <c r="I405" s="223"/>
      <c r="J405" s="223"/>
      <c r="K405" s="223"/>
      <c r="L405" s="223"/>
      <c r="M405" s="50"/>
      <c r="N405" s="223"/>
      <c r="O405" s="223"/>
      <c r="P405" s="224"/>
      <c r="Q405" s="318"/>
      <c r="R405" s="318"/>
      <c r="T405" s="223"/>
      <c r="U405" s="223"/>
      <c r="V405" s="314"/>
      <c r="W405" s="223"/>
      <c r="X405" s="223"/>
      <c r="Y405" s="223"/>
      <c r="Z405" s="50"/>
      <c r="AA405" s="223"/>
      <c r="AB405" s="50"/>
      <c r="AC405" s="223"/>
      <c r="AE405" s="223"/>
      <c r="AF405" s="223"/>
      <c r="AG405" s="291"/>
      <c r="AH405" s="88"/>
      <c r="AI405" s="323"/>
      <c r="AJ405" s="324"/>
      <c r="AO405" s="223"/>
    </row>
    <row r="406" spans="1:41" x14ac:dyDescent="0.2">
      <c r="A406" s="314"/>
      <c r="B406" s="314"/>
      <c r="C406" s="223"/>
      <c r="D406" s="223"/>
      <c r="E406" s="223"/>
      <c r="F406" s="317"/>
      <c r="G406" s="223"/>
      <c r="H406" s="223"/>
      <c r="I406" s="223"/>
      <c r="J406" s="223"/>
      <c r="K406" s="223"/>
      <c r="L406" s="223"/>
      <c r="M406" s="50"/>
      <c r="N406" s="223"/>
      <c r="O406" s="223"/>
      <c r="P406" s="224"/>
      <c r="Q406" s="318"/>
      <c r="R406" s="318"/>
      <c r="T406" s="223"/>
      <c r="U406" s="223"/>
      <c r="V406" s="314"/>
      <c r="W406" s="223"/>
      <c r="X406" s="223"/>
      <c r="Y406" s="223"/>
      <c r="Z406" s="50"/>
      <c r="AA406" s="223"/>
      <c r="AB406" s="50"/>
      <c r="AC406" s="223"/>
      <c r="AE406" s="223"/>
      <c r="AF406" s="223"/>
      <c r="AG406" s="291"/>
      <c r="AH406" s="88"/>
      <c r="AI406" s="323"/>
      <c r="AJ406" s="324"/>
      <c r="AO406" s="223"/>
    </row>
    <row r="407" spans="1:41" x14ac:dyDescent="0.2">
      <c r="A407" s="314"/>
      <c r="B407" s="314"/>
      <c r="C407" s="223"/>
      <c r="D407" s="223"/>
      <c r="E407" s="223"/>
      <c r="F407" s="317"/>
      <c r="G407" s="223"/>
      <c r="H407" s="223"/>
      <c r="I407" s="223"/>
      <c r="J407" s="223"/>
      <c r="K407" s="223"/>
      <c r="L407" s="223"/>
      <c r="M407" s="50"/>
      <c r="N407" s="223"/>
      <c r="O407" s="223"/>
      <c r="P407" s="224"/>
      <c r="Q407" s="318"/>
      <c r="R407" s="318"/>
      <c r="T407" s="223"/>
      <c r="U407" s="223"/>
      <c r="V407" s="314"/>
      <c r="W407" s="223"/>
      <c r="X407" s="223"/>
      <c r="Y407" s="223"/>
      <c r="Z407" s="50"/>
      <c r="AA407" s="223"/>
      <c r="AB407" s="50"/>
      <c r="AC407" s="223"/>
      <c r="AE407" s="223"/>
      <c r="AF407" s="223"/>
      <c r="AG407" s="291"/>
      <c r="AH407" s="88"/>
      <c r="AI407" s="323"/>
      <c r="AJ407" s="324"/>
      <c r="AO407" s="223"/>
    </row>
    <row r="408" spans="1:41" x14ac:dyDescent="0.2">
      <c r="A408" s="314"/>
      <c r="B408" s="314"/>
      <c r="C408" s="223"/>
      <c r="D408" s="223"/>
      <c r="E408" s="223"/>
      <c r="F408" s="317"/>
      <c r="G408" s="223"/>
      <c r="H408" s="223"/>
      <c r="I408" s="223"/>
      <c r="J408" s="223"/>
      <c r="K408" s="223"/>
      <c r="L408" s="223"/>
      <c r="M408" s="50"/>
      <c r="N408" s="223"/>
      <c r="O408" s="223"/>
      <c r="P408" s="224"/>
      <c r="Q408" s="318"/>
      <c r="R408" s="318"/>
      <c r="T408" s="223"/>
      <c r="U408" s="223"/>
      <c r="V408" s="314"/>
      <c r="W408" s="223"/>
      <c r="X408" s="223"/>
      <c r="Y408" s="223"/>
      <c r="Z408" s="50"/>
      <c r="AA408" s="223"/>
      <c r="AB408" s="50"/>
      <c r="AC408" s="223"/>
      <c r="AE408" s="223"/>
      <c r="AF408" s="223"/>
      <c r="AG408" s="291"/>
      <c r="AH408" s="88"/>
      <c r="AI408" s="323"/>
      <c r="AJ408" s="324"/>
      <c r="AO408" s="223"/>
    </row>
    <row r="409" spans="1:41" x14ac:dyDescent="0.2">
      <c r="A409" s="314"/>
      <c r="B409" s="314"/>
      <c r="C409" s="223"/>
      <c r="D409" s="223"/>
      <c r="E409" s="223"/>
      <c r="F409" s="317"/>
      <c r="G409" s="223"/>
      <c r="H409" s="223"/>
      <c r="I409" s="223"/>
      <c r="J409" s="223"/>
      <c r="K409" s="223"/>
      <c r="L409" s="223"/>
      <c r="M409" s="50"/>
      <c r="N409" s="223"/>
      <c r="O409" s="223"/>
      <c r="P409" s="224"/>
      <c r="Q409" s="318"/>
      <c r="R409" s="318"/>
      <c r="T409" s="223"/>
      <c r="U409" s="223"/>
      <c r="V409" s="314"/>
      <c r="W409" s="223"/>
      <c r="X409" s="223"/>
      <c r="Y409" s="223"/>
      <c r="Z409" s="50"/>
      <c r="AA409" s="223"/>
      <c r="AB409" s="50"/>
      <c r="AC409" s="223"/>
      <c r="AE409" s="223"/>
      <c r="AF409" s="223"/>
      <c r="AG409" s="291"/>
      <c r="AH409" s="88"/>
      <c r="AI409" s="323"/>
      <c r="AJ409" s="324"/>
      <c r="AO409" s="223"/>
    </row>
    <row r="410" spans="1:41" x14ac:dyDescent="0.2">
      <c r="A410" s="314"/>
      <c r="B410" s="314"/>
      <c r="C410" s="223"/>
      <c r="D410" s="223"/>
      <c r="E410" s="223"/>
      <c r="F410" s="317"/>
      <c r="G410" s="223"/>
      <c r="H410" s="223"/>
      <c r="I410" s="223"/>
      <c r="J410" s="223"/>
      <c r="K410" s="223"/>
      <c r="L410" s="223"/>
      <c r="M410" s="50"/>
      <c r="N410" s="223"/>
      <c r="O410" s="223"/>
      <c r="P410" s="224"/>
      <c r="Q410" s="318"/>
      <c r="R410" s="318"/>
      <c r="T410" s="223"/>
      <c r="U410" s="223"/>
      <c r="V410" s="314"/>
      <c r="W410" s="223"/>
      <c r="X410" s="223"/>
      <c r="Y410" s="223"/>
      <c r="Z410" s="50"/>
      <c r="AA410" s="223"/>
      <c r="AB410" s="50"/>
      <c r="AC410" s="223"/>
      <c r="AE410" s="223"/>
      <c r="AF410" s="223"/>
      <c r="AG410" s="291"/>
      <c r="AH410" s="88"/>
      <c r="AI410" s="323"/>
      <c r="AJ410" s="324"/>
      <c r="AO410" s="223"/>
    </row>
    <row r="411" spans="1:41" x14ac:dyDescent="0.2">
      <c r="A411" s="314"/>
      <c r="B411" s="314"/>
      <c r="C411" s="223"/>
      <c r="D411" s="223"/>
      <c r="E411" s="223"/>
      <c r="F411" s="317"/>
      <c r="G411" s="223"/>
      <c r="H411" s="223"/>
      <c r="I411" s="223"/>
      <c r="J411" s="223"/>
      <c r="K411" s="223"/>
      <c r="L411" s="223"/>
      <c r="M411" s="50"/>
      <c r="N411" s="223"/>
      <c r="O411" s="223"/>
      <c r="P411" s="224"/>
      <c r="Q411" s="318"/>
      <c r="R411" s="318"/>
      <c r="T411" s="223"/>
      <c r="U411" s="223"/>
      <c r="V411" s="314"/>
      <c r="W411" s="223"/>
      <c r="X411" s="223"/>
      <c r="Y411" s="223"/>
      <c r="Z411" s="50"/>
      <c r="AA411" s="223"/>
      <c r="AB411" s="50"/>
      <c r="AC411" s="223"/>
      <c r="AE411" s="223"/>
      <c r="AF411" s="223"/>
      <c r="AG411" s="291"/>
      <c r="AH411" s="88"/>
      <c r="AI411" s="323"/>
      <c r="AJ411" s="324"/>
      <c r="AO411" s="223"/>
    </row>
    <row r="412" spans="1:41" x14ac:dyDescent="0.2">
      <c r="A412" s="314"/>
      <c r="B412" s="314"/>
      <c r="C412" s="223"/>
      <c r="D412" s="223"/>
      <c r="E412" s="223"/>
      <c r="F412" s="317"/>
      <c r="G412" s="223"/>
      <c r="H412" s="223"/>
      <c r="I412" s="223"/>
      <c r="J412" s="223"/>
      <c r="K412" s="223"/>
      <c r="L412" s="223"/>
      <c r="M412" s="50"/>
      <c r="N412" s="223"/>
      <c r="O412" s="223"/>
      <c r="P412" s="224"/>
      <c r="Q412" s="318"/>
      <c r="R412" s="318"/>
      <c r="T412" s="223"/>
      <c r="U412" s="223"/>
      <c r="V412" s="314"/>
      <c r="W412" s="223"/>
      <c r="X412" s="223"/>
      <c r="Y412" s="223"/>
      <c r="Z412" s="50"/>
      <c r="AA412" s="223"/>
      <c r="AB412" s="50"/>
      <c r="AC412" s="223"/>
      <c r="AE412" s="223"/>
      <c r="AF412" s="223"/>
      <c r="AG412" s="291"/>
      <c r="AH412" s="88"/>
      <c r="AI412" s="323"/>
      <c r="AJ412" s="324"/>
      <c r="AO412" s="223"/>
    </row>
    <row r="413" spans="1:41" x14ac:dyDescent="0.2">
      <c r="A413" s="314"/>
      <c r="B413" s="314"/>
      <c r="C413" s="223"/>
      <c r="D413" s="223"/>
      <c r="E413" s="223"/>
      <c r="F413" s="317"/>
      <c r="G413" s="223"/>
      <c r="H413" s="223"/>
      <c r="I413" s="223"/>
      <c r="J413" s="223"/>
      <c r="K413" s="223"/>
      <c r="L413" s="223"/>
      <c r="M413" s="50"/>
      <c r="N413" s="223"/>
      <c r="O413" s="223"/>
      <c r="P413" s="224"/>
      <c r="Q413" s="318"/>
      <c r="R413" s="318"/>
      <c r="T413" s="223"/>
      <c r="U413" s="223"/>
      <c r="V413" s="314"/>
      <c r="W413" s="223"/>
      <c r="X413" s="223"/>
      <c r="Y413" s="223"/>
      <c r="Z413" s="50"/>
      <c r="AA413" s="223"/>
      <c r="AB413" s="50"/>
      <c r="AC413" s="223"/>
      <c r="AE413" s="223"/>
      <c r="AF413" s="223"/>
      <c r="AG413" s="291"/>
      <c r="AH413" s="88"/>
      <c r="AI413" s="323"/>
      <c r="AJ413" s="324"/>
      <c r="AO413" s="223"/>
    </row>
    <row r="414" spans="1:41" x14ac:dyDescent="0.2">
      <c r="A414" s="329"/>
      <c r="B414" s="329"/>
      <c r="AO414" s="223"/>
    </row>
  </sheetData>
  <autoFilter ref="A1:AO355" xr:uid="{424857E9-74D1-8442-98FC-47422B5DCD2D}"/>
  <mergeCells count="10">
    <mergeCell ref="X354:AF354"/>
    <mergeCell ref="X355:AF355"/>
    <mergeCell ref="X347:AF347"/>
    <mergeCell ref="X348:AF348"/>
    <mergeCell ref="X349:AF349"/>
    <mergeCell ref="AI349:AJ349"/>
    <mergeCell ref="X350:AF350"/>
    <mergeCell ref="X351:AF351"/>
    <mergeCell ref="X352:AF352"/>
    <mergeCell ref="X353:AF353"/>
  </mergeCells>
  <conditionalFormatting sqref="A1:AI6 A7 C7:AI7 A8:AI54 A55 C55:AJ55 A56:AI65 A66:AG66 AI66:AI67 A67:AF67 AH67:AI67 A68:AI69 A70:AG70 AI70 A71:AI73 A74:AG74 AI74:AI75 A75:AF75 AH75:AI75 A76:AI83 A84:AG87 AI84:AI87 A88:AI143 A144 C144:AI144 A145:AI171 A172 C172:AJ172 A173:AI184 A185 C185:AJ185 A186:AI300 C301:AI346 A301:B347 C347:X347 AG347:AI347 A348:AI1048576">
    <cfRule type="cellIs" dxfId="91" priority="4" operator="equal">
      <formula>3495</formula>
    </cfRule>
  </conditionalFormatting>
  <conditionalFormatting sqref="F1 F15 F47:F48">
    <cfRule type="containsText" dxfId="90" priority="13" operator="containsText" text="3">
      <formula>NOT(ISERROR(SEARCH("3",#REF!)))</formula>
    </cfRule>
  </conditionalFormatting>
  <conditionalFormatting sqref="F1:F12 F14:F176">
    <cfRule type="cellIs" dxfId="89" priority="11" operator="equal">
      <formula>3</formula>
    </cfRule>
  </conditionalFormatting>
  <conditionalFormatting sqref="F1:F12">
    <cfRule type="containsText" dxfId="88" priority="12" operator="containsText" text="3&#10;COURSE&#10;CODE">
      <formula>NOT(ISERROR(SEARCH("3
COURSE
CODE",#REF!)))</formula>
    </cfRule>
  </conditionalFormatting>
  <conditionalFormatting sqref="F14:F71">
    <cfRule type="containsText" dxfId="87" priority="10" operator="containsText" text="3&#10;COURSE&#10;CODE">
      <formula>NOT(ISERROR(SEARCH("3
COURSE
CODE",#REF!)))</formula>
    </cfRule>
  </conditionalFormatting>
  <conditionalFormatting sqref="F73:F176">
    <cfRule type="containsText" dxfId="86" priority="9" operator="containsText" text="3&#10;COURSE&#10;CODE">
      <formula>NOT(ISERROR(SEARCH("3
COURSE
CODE",#REF!)))</formula>
    </cfRule>
  </conditionalFormatting>
  <conditionalFormatting sqref="F178:F336">
    <cfRule type="containsText" dxfId="85" priority="6" operator="containsText" text="3&#10;COURSE&#10;CODE">
      <formula>NOT(ISERROR(SEARCH("3
COURSE
CODE",#REF!)))</formula>
    </cfRule>
  </conditionalFormatting>
  <conditionalFormatting sqref="F178:F1048576">
    <cfRule type="cellIs" dxfId="84" priority="2" operator="equal">
      <formula>3</formula>
    </cfRule>
  </conditionalFormatting>
  <conditionalFormatting sqref="F338:F1048576">
    <cfRule type="containsText" dxfId="83" priority="3" operator="containsText" text="3&#10;COURSE&#10;CODE">
      <formula>NOT(ISERROR(SEARCH("3
COURSE
CODE",#REF!)))</formula>
    </cfRule>
  </conditionalFormatting>
  <conditionalFormatting sqref="G172:G176 F177:G177 G179">
    <cfRule type="cellIs" dxfId="82" priority="7" operator="equal">
      <formula>3</formula>
    </cfRule>
  </conditionalFormatting>
  <conditionalFormatting sqref="G172:G176 F177:G177">
    <cfRule type="containsText" dxfId="81" priority="5" operator="containsText" text="3&#10;COURSE&#10;CODE">
      <formula>NOT(ISERROR(SEARCH("3
COURSE
CODE",#REF!)))</formula>
    </cfRule>
  </conditionalFormatting>
  <conditionalFormatting sqref="G179">
    <cfRule type="containsText" dxfId="80" priority="8" operator="containsText" text="3&#10;COURSE&#10;CODE">
      <formula>NOT(ISERROR(SEARCH("3
COURSE
CODE",#REF!)))</formula>
    </cfRule>
  </conditionalFormatting>
  <conditionalFormatting sqref="AO345">
    <cfRule type="cellIs" dxfId="79" priority="1" operator="equal">
      <formula>3495</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07009-F6F5-9746-A947-EC6C798565BC}">
  <dimension ref="A1:W178"/>
  <sheetViews>
    <sheetView zoomScale="140" zoomScaleNormal="140" workbookViewId="0">
      <selection activeCell="W178" sqref="A178:W178"/>
    </sheetView>
  </sheetViews>
  <sheetFormatPr baseColWidth="10" defaultRowHeight="16" x14ac:dyDescent="0.2"/>
  <cols>
    <col min="3" max="3" width="7" customWidth="1"/>
    <col min="4" max="4" width="7.1640625" customWidth="1"/>
    <col min="5" max="5" width="7.6640625" customWidth="1"/>
    <col min="6" max="6" width="7.1640625" customWidth="1"/>
    <col min="7" max="7" width="13.5" customWidth="1"/>
    <col min="8" max="8" width="6.83203125" customWidth="1"/>
    <col min="9" max="9" width="7.33203125" customWidth="1"/>
    <col min="10" max="10" width="7.6640625" customWidth="1"/>
    <col min="11" max="11" width="7.33203125" customWidth="1"/>
    <col min="12" max="12" width="6" customWidth="1"/>
    <col min="13" max="13" width="6.83203125" customWidth="1"/>
    <col min="15" max="15" width="7.33203125" customWidth="1"/>
    <col min="16" max="16" width="6.5" customWidth="1"/>
    <col min="17" max="17" width="8.1640625" customWidth="1"/>
    <col min="18" max="18" width="7.6640625" customWidth="1"/>
    <col min="19" max="19" width="0" hidden="1" customWidth="1"/>
    <col min="20" max="20" width="7.83203125" customWidth="1"/>
    <col min="21" max="21" width="8.1640625" customWidth="1"/>
    <col min="22" max="22" width="11.83203125" customWidth="1"/>
    <col min="23" max="23" width="14.5" bestFit="1" customWidth="1"/>
  </cols>
  <sheetData>
    <row r="1" spans="1:23" ht="52" thickBot="1" x14ac:dyDescent="0.25">
      <c r="A1" s="1" t="s">
        <v>1068</v>
      </c>
      <c r="B1" s="2" t="s">
        <v>1070</v>
      </c>
      <c r="C1" s="3" t="s">
        <v>0</v>
      </c>
      <c r="D1" s="3" t="s">
        <v>1</v>
      </c>
      <c r="E1" s="4" t="s">
        <v>2</v>
      </c>
      <c r="F1" s="4" t="s">
        <v>3</v>
      </c>
      <c r="G1" s="4" t="s">
        <v>4</v>
      </c>
      <c r="H1" s="5" t="s">
        <v>5</v>
      </c>
      <c r="I1" s="6" t="s">
        <v>6</v>
      </c>
      <c r="J1" s="7" t="s">
        <v>7</v>
      </c>
      <c r="K1" s="8" t="s">
        <v>8</v>
      </c>
      <c r="L1" s="8" t="s">
        <v>9</v>
      </c>
      <c r="M1" s="9" t="s">
        <v>10</v>
      </c>
      <c r="N1" s="10" t="s">
        <v>11</v>
      </c>
      <c r="O1" s="11" t="s">
        <v>12</v>
      </c>
      <c r="P1" s="12" t="s">
        <v>13</v>
      </c>
      <c r="Q1" s="13" t="s">
        <v>14</v>
      </c>
      <c r="R1" s="14" t="s">
        <v>15</v>
      </c>
      <c r="S1" s="13" t="s">
        <v>16</v>
      </c>
      <c r="T1" s="15" t="s">
        <v>17</v>
      </c>
      <c r="U1" s="16" t="s">
        <v>18</v>
      </c>
      <c r="V1" s="17" t="s">
        <v>19</v>
      </c>
      <c r="W1" s="18" t="s">
        <v>20</v>
      </c>
    </row>
    <row r="2" spans="1:23" ht="37" x14ac:dyDescent="0.2">
      <c r="A2" s="52" t="s">
        <v>114</v>
      </c>
      <c r="B2" s="53"/>
      <c r="C2" s="34" t="s">
        <v>115</v>
      </c>
      <c r="D2" s="112">
        <v>0</v>
      </c>
      <c r="E2" s="112">
        <v>15</v>
      </c>
      <c r="F2" s="69" t="s">
        <v>116</v>
      </c>
      <c r="G2" s="69" t="s">
        <v>117</v>
      </c>
      <c r="H2" s="37">
        <v>42</v>
      </c>
      <c r="I2" s="55" t="s">
        <v>44</v>
      </c>
      <c r="J2" s="113">
        <v>753</v>
      </c>
      <c r="K2" s="57">
        <v>0</v>
      </c>
      <c r="L2" s="57">
        <v>0</v>
      </c>
      <c r="M2" s="57">
        <v>0</v>
      </c>
      <c r="N2" s="114">
        <v>11295</v>
      </c>
      <c r="O2" s="59">
        <v>0</v>
      </c>
      <c r="P2" s="59">
        <v>0</v>
      </c>
      <c r="Q2" s="61">
        <v>0</v>
      </c>
      <c r="R2" s="61">
        <v>0</v>
      </c>
      <c r="S2" s="62"/>
      <c r="T2" s="59">
        <v>0</v>
      </c>
      <c r="U2" s="58">
        <v>0</v>
      </c>
      <c r="V2" s="38" t="s">
        <v>45</v>
      </c>
      <c r="W2" s="58">
        <v>11295</v>
      </c>
    </row>
    <row r="3" spans="1:23" ht="25" x14ac:dyDescent="0.2">
      <c r="A3" s="52" t="s">
        <v>114</v>
      </c>
      <c r="B3" s="53"/>
      <c r="C3" s="34" t="s">
        <v>115</v>
      </c>
      <c r="D3" s="112">
        <v>15</v>
      </c>
      <c r="E3" s="112">
        <v>14</v>
      </c>
      <c r="F3" s="69" t="s">
        <v>119</v>
      </c>
      <c r="G3" s="69" t="s">
        <v>120</v>
      </c>
      <c r="H3" s="37">
        <v>43</v>
      </c>
      <c r="I3" s="55" t="s">
        <v>44</v>
      </c>
      <c r="J3" s="113">
        <v>753</v>
      </c>
      <c r="K3" s="57">
        <v>0</v>
      </c>
      <c r="L3" s="57">
        <v>0</v>
      </c>
      <c r="M3" s="57">
        <v>0</v>
      </c>
      <c r="N3" s="114">
        <v>21837</v>
      </c>
      <c r="O3" s="59">
        <v>0</v>
      </c>
      <c r="P3" s="59">
        <v>0</v>
      </c>
      <c r="Q3" s="61">
        <v>0</v>
      </c>
      <c r="R3" s="61">
        <v>0</v>
      </c>
      <c r="S3" s="62"/>
      <c r="T3" s="59">
        <v>0</v>
      </c>
      <c r="U3" s="58">
        <v>0</v>
      </c>
      <c r="V3" s="38" t="s">
        <v>45</v>
      </c>
      <c r="W3" s="58">
        <v>21837</v>
      </c>
    </row>
    <row r="4" spans="1:23" ht="37" x14ac:dyDescent="0.2">
      <c r="A4" s="52" t="s">
        <v>114</v>
      </c>
      <c r="B4" s="53"/>
      <c r="C4" s="34" t="s">
        <v>115</v>
      </c>
      <c r="D4" s="112">
        <v>15</v>
      </c>
      <c r="E4" s="117">
        <v>0</v>
      </c>
      <c r="F4" s="54" t="s">
        <v>1063</v>
      </c>
      <c r="G4" s="54" t="s">
        <v>1064</v>
      </c>
      <c r="H4" s="37">
        <v>42</v>
      </c>
      <c r="I4" s="55" t="s">
        <v>44</v>
      </c>
      <c r="J4" s="113">
        <v>1200</v>
      </c>
      <c r="K4" s="57">
        <v>0</v>
      </c>
      <c r="L4" s="57">
        <v>0</v>
      </c>
      <c r="M4" s="57">
        <v>0</v>
      </c>
      <c r="N4" s="114">
        <v>18000</v>
      </c>
      <c r="O4" s="59">
        <v>0</v>
      </c>
      <c r="P4" s="59">
        <v>0</v>
      </c>
      <c r="Q4" s="61">
        <v>0</v>
      </c>
      <c r="R4" s="61">
        <v>0</v>
      </c>
      <c r="S4" s="62"/>
      <c r="T4" s="59">
        <v>0</v>
      </c>
      <c r="U4" s="58">
        <v>0</v>
      </c>
      <c r="V4" s="38" t="s">
        <v>45</v>
      </c>
      <c r="W4" s="58">
        <v>18000</v>
      </c>
    </row>
    <row r="5" spans="1:23" ht="25" x14ac:dyDescent="0.2">
      <c r="A5" s="52" t="s">
        <v>114</v>
      </c>
      <c r="B5" s="53"/>
      <c r="C5" s="34" t="s">
        <v>115</v>
      </c>
      <c r="D5" s="112">
        <v>0</v>
      </c>
      <c r="E5" s="117">
        <v>10</v>
      </c>
      <c r="F5" s="54" t="s">
        <v>124</v>
      </c>
      <c r="G5" s="54" t="s">
        <v>125</v>
      </c>
      <c r="H5" s="37">
        <v>42</v>
      </c>
      <c r="I5" s="55" t="s">
        <v>44</v>
      </c>
      <c r="J5" s="113">
        <v>753</v>
      </c>
      <c r="K5" s="57">
        <v>0</v>
      </c>
      <c r="L5" s="57">
        <v>0</v>
      </c>
      <c r="M5" s="57">
        <v>0</v>
      </c>
      <c r="N5" s="118">
        <v>7530</v>
      </c>
      <c r="O5" s="59">
        <v>0</v>
      </c>
      <c r="P5" s="59">
        <v>0</v>
      </c>
      <c r="Q5" s="61">
        <v>0</v>
      </c>
      <c r="R5" s="61">
        <v>0</v>
      </c>
      <c r="S5" s="62"/>
      <c r="T5" s="59">
        <v>0</v>
      </c>
      <c r="U5" s="58">
        <v>0</v>
      </c>
      <c r="V5" s="38" t="s">
        <v>45</v>
      </c>
      <c r="W5" s="58">
        <v>7530</v>
      </c>
    </row>
    <row r="6" spans="1:23" ht="37" x14ac:dyDescent="0.2">
      <c r="A6" s="73" t="s">
        <v>114</v>
      </c>
      <c r="B6" s="121"/>
      <c r="C6" s="122" t="s">
        <v>115</v>
      </c>
      <c r="D6" s="123">
        <v>0</v>
      </c>
      <c r="E6" s="123">
        <v>0</v>
      </c>
      <c r="F6" s="74" t="s">
        <v>127</v>
      </c>
      <c r="G6" s="74" t="s">
        <v>128</v>
      </c>
      <c r="H6" s="124">
        <v>42</v>
      </c>
      <c r="I6" s="121" t="s">
        <v>44</v>
      </c>
      <c r="J6" s="125">
        <v>1200</v>
      </c>
      <c r="K6" s="78">
        <v>0</v>
      </c>
      <c r="L6" s="78">
        <v>0</v>
      </c>
      <c r="M6" s="78">
        <v>0</v>
      </c>
      <c r="N6" s="126">
        <v>0</v>
      </c>
      <c r="O6" s="80">
        <v>0</v>
      </c>
      <c r="P6" s="80">
        <v>0</v>
      </c>
      <c r="Q6" s="127">
        <v>0</v>
      </c>
      <c r="R6" s="127">
        <v>0</v>
      </c>
      <c r="S6" s="128"/>
      <c r="T6" s="80">
        <v>0</v>
      </c>
      <c r="U6" s="79">
        <v>0</v>
      </c>
      <c r="V6" s="386" t="s">
        <v>45</v>
      </c>
      <c r="W6" s="79">
        <v>0</v>
      </c>
    </row>
    <row r="7" spans="1:23" ht="61" x14ac:dyDescent="0.2">
      <c r="A7" s="52" t="s">
        <v>114</v>
      </c>
      <c r="B7" s="53"/>
      <c r="C7" s="33" t="s">
        <v>115</v>
      </c>
      <c r="D7" s="117">
        <v>0</v>
      </c>
      <c r="E7" s="117">
        <v>15</v>
      </c>
      <c r="F7" s="69" t="s">
        <v>116</v>
      </c>
      <c r="G7" s="69" t="s">
        <v>130</v>
      </c>
      <c r="H7" s="35">
        <v>42</v>
      </c>
      <c r="I7" s="53" t="s">
        <v>44</v>
      </c>
      <c r="J7" s="130">
        <v>1200</v>
      </c>
      <c r="K7" s="94">
        <v>0</v>
      </c>
      <c r="L7" s="94">
        <v>0</v>
      </c>
      <c r="M7" s="94">
        <v>0</v>
      </c>
      <c r="N7" s="118">
        <v>18000</v>
      </c>
      <c r="O7" s="95">
        <v>0</v>
      </c>
      <c r="P7" s="95">
        <v>0</v>
      </c>
      <c r="Q7" s="131">
        <v>0</v>
      </c>
      <c r="R7" s="131">
        <v>0</v>
      </c>
      <c r="S7" s="82"/>
      <c r="T7" s="95">
        <v>0</v>
      </c>
      <c r="U7" s="63">
        <v>0</v>
      </c>
      <c r="V7" s="36" t="s">
        <v>45</v>
      </c>
      <c r="W7" s="63">
        <v>18000</v>
      </c>
    </row>
    <row r="8" spans="1:23" ht="25" x14ac:dyDescent="0.2">
      <c r="A8" s="52" t="s">
        <v>114</v>
      </c>
      <c r="B8" s="53"/>
      <c r="C8" s="34" t="s">
        <v>115</v>
      </c>
      <c r="D8" s="112">
        <v>0</v>
      </c>
      <c r="E8" s="112">
        <v>20</v>
      </c>
      <c r="F8" s="54" t="s">
        <v>131</v>
      </c>
      <c r="G8" s="54" t="s">
        <v>132</v>
      </c>
      <c r="H8" s="37">
        <v>42</v>
      </c>
      <c r="I8" s="55" t="s">
        <v>44</v>
      </c>
      <c r="J8" s="113">
        <v>1200</v>
      </c>
      <c r="K8" s="57">
        <v>0</v>
      </c>
      <c r="L8" s="57">
        <v>0</v>
      </c>
      <c r="M8" s="57">
        <v>0</v>
      </c>
      <c r="N8" s="114">
        <v>24000</v>
      </c>
      <c r="O8" s="59">
        <v>0</v>
      </c>
      <c r="P8" s="59">
        <v>0</v>
      </c>
      <c r="Q8" s="61">
        <v>0</v>
      </c>
      <c r="R8" s="61">
        <v>0</v>
      </c>
      <c r="S8" s="62"/>
      <c r="T8" s="59">
        <v>0</v>
      </c>
      <c r="U8" s="58">
        <v>0</v>
      </c>
      <c r="V8" s="38" t="s">
        <v>45</v>
      </c>
      <c r="W8" s="58">
        <v>24000</v>
      </c>
    </row>
    <row r="9" spans="1:23" ht="37" x14ac:dyDescent="0.2">
      <c r="A9" s="52" t="s">
        <v>114</v>
      </c>
      <c r="B9" s="53"/>
      <c r="C9" s="34" t="s">
        <v>115</v>
      </c>
      <c r="D9" s="112">
        <v>0</v>
      </c>
      <c r="E9" s="112">
        <v>20</v>
      </c>
      <c r="F9" s="54" t="s">
        <v>133</v>
      </c>
      <c r="G9" s="54" t="s">
        <v>134</v>
      </c>
      <c r="H9" s="37">
        <v>42</v>
      </c>
      <c r="I9" s="55" t="s">
        <v>44</v>
      </c>
      <c r="J9" s="113">
        <v>1200</v>
      </c>
      <c r="K9" s="57">
        <v>0</v>
      </c>
      <c r="L9" s="57">
        <v>0</v>
      </c>
      <c r="M9" s="57">
        <v>0</v>
      </c>
      <c r="N9" s="114">
        <v>24000</v>
      </c>
      <c r="O9" s="59">
        <v>0</v>
      </c>
      <c r="P9" s="59">
        <v>0</v>
      </c>
      <c r="Q9" s="61">
        <v>0</v>
      </c>
      <c r="R9" s="61">
        <v>0</v>
      </c>
      <c r="S9" s="62"/>
      <c r="T9" s="59">
        <v>0</v>
      </c>
      <c r="U9" s="58">
        <v>0</v>
      </c>
      <c r="V9" s="38" t="s">
        <v>45</v>
      </c>
      <c r="W9" s="58">
        <v>24000</v>
      </c>
    </row>
    <row r="10" spans="1:23" ht="25" x14ac:dyDescent="0.2">
      <c r="A10" s="52" t="s">
        <v>114</v>
      </c>
      <c r="B10" s="53"/>
      <c r="C10" s="34" t="s">
        <v>115</v>
      </c>
      <c r="D10" s="112">
        <v>0</v>
      </c>
      <c r="E10" s="117">
        <v>34</v>
      </c>
      <c r="F10" s="54" t="s">
        <v>135</v>
      </c>
      <c r="G10" s="54" t="s">
        <v>136</v>
      </c>
      <c r="H10" s="37">
        <v>42</v>
      </c>
      <c r="I10" s="55" t="s">
        <v>44</v>
      </c>
      <c r="J10" s="113">
        <v>1200</v>
      </c>
      <c r="K10" s="57">
        <v>0</v>
      </c>
      <c r="L10" s="57">
        <v>0</v>
      </c>
      <c r="M10" s="57">
        <v>0</v>
      </c>
      <c r="N10" s="118">
        <v>40800</v>
      </c>
      <c r="O10" s="59">
        <v>0</v>
      </c>
      <c r="P10" s="59">
        <v>0</v>
      </c>
      <c r="Q10" s="61">
        <v>0</v>
      </c>
      <c r="R10" s="61">
        <v>0</v>
      </c>
      <c r="S10" s="62"/>
      <c r="T10" s="59">
        <v>0</v>
      </c>
      <c r="U10" s="58">
        <v>0</v>
      </c>
      <c r="V10" s="38" t="s">
        <v>45</v>
      </c>
      <c r="W10" s="58">
        <v>40800</v>
      </c>
    </row>
    <row r="11" spans="1:23" ht="37" x14ac:dyDescent="0.2">
      <c r="A11" s="52" t="s">
        <v>114</v>
      </c>
      <c r="B11" s="53"/>
      <c r="C11" s="34" t="s">
        <v>115</v>
      </c>
      <c r="D11" s="112">
        <v>0</v>
      </c>
      <c r="E11" s="117">
        <v>40</v>
      </c>
      <c r="F11" s="54" t="s">
        <v>138</v>
      </c>
      <c r="G11" s="54" t="s">
        <v>139</v>
      </c>
      <c r="H11" s="37">
        <v>42</v>
      </c>
      <c r="I11" s="55" t="s">
        <v>44</v>
      </c>
      <c r="J11" s="113">
        <v>753</v>
      </c>
      <c r="K11" s="57">
        <v>0</v>
      </c>
      <c r="L11" s="57">
        <v>0</v>
      </c>
      <c r="M11" s="57">
        <v>0</v>
      </c>
      <c r="N11" s="118">
        <v>30120</v>
      </c>
      <c r="O11" s="59">
        <v>0</v>
      </c>
      <c r="P11" s="59">
        <v>0</v>
      </c>
      <c r="Q11" s="61">
        <v>0</v>
      </c>
      <c r="R11" s="61">
        <v>0</v>
      </c>
      <c r="S11" s="62"/>
      <c r="T11" s="59">
        <v>0</v>
      </c>
      <c r="U11" s="58">
        <v>0</v>
      </c>
      <c r="V11" s="38" t="s">
        <v>45</v>
      </c>
      <c r="W11" s="58">
        <v>30120</v>
      </c>
    </row>
    <row r="12" spans="1:23" ht="25" x14ac:dyDescent="0.2">
      <c r="A12" s="52" t="s">
        <v>114</v>
      </c>
      <c r="B12" s="53"/>
      <c r="C12" s="34" t="s">
        <v>115</v>
      </c>
      <c r="D12" s="112">
        <v>0</v>
      </c>
      <c r="E12" s="112">
        <v>0</v>
      </c>
      <c r="F12" s="133" t="s">
        <v>141</v>
      </c>
      <c r="G12" s="54" t="s">
        <v>142</v>
      </c>
      <c r="H12" s="37">
        <v>42</v>
      </c>
      <c r="I12" s="55" t="s">
        <v>44</v>
      </c>
      <c r="J12" s="113">
        <v>753</v>
      </c>
      <c r="K12" s="57">
        <v>0</v>
      </c>
      <c r="L12" s="57">
        <v>0</v>
      </c>
      <c r="M12" s="57">
        <v>0</v>
      </c>
      <c r="N12" s="114">
        <v>0</v>
      </c>
      <c r="O12" s="59">
        <v>0</v>
      </c>
      <c r="P12" s="59">
        <v>0</v>
      </c>
      <c r="Q12" s="61">
        <v>0</v>
      </c>
      <c r="R12" s="61">
        <v>0</v>
      </c>
      <c r="S12" s="62"/>
      <c r="T12" s="59">
        <v>0</v>
      </c>
      <c r="U12" s="58">
        <v>0</v>
      </c>
      <c r="V12" s="38" t="s">
        <v>45</v>
      </c>
      <c r="W12" s="58">
        <v>0</v>
      </c>
    </row>
    <row r="13" spans="1:23" ht="25" x14ac:dyDescent="0.2">
      <c r="A13" s="52" t="s">
        <v>114</v>
      </c>
      <c r="B13" s="53"/>
      <c r="C13" s="34" t="s">
        <v>115</v>
      </c>
      <c r="D13" s="112">
        <v>0</v>
      </c>
      <c r="E13" s="112">
        <v>0</v>
      </c>
      <c r="F13" s="34" t="s">
        <v>143</v>
      </c>
      <c r="G13" s="54" t="s">
        <v>144</v>
      </c>
      <c r="H13" s="37">
        <v>42</v>
      </c>
      <c r="I13" s="55" t="s">
        <v>44</v>
      </c>
      <c r="J13" s="113">
        <v>753</v>
      </c>
      <c r="K13" s="57">
        <v>0</v>
      </c>
      <c r="L13" s="57">
        <v>0</v>
      </c>
      <c r="M13" s="57">
        <v>0</v>
      </c>
      <c r="N13" s="114">
        <v>0</v>
      </c>
      <c r="O13" s="59">
        <v>0</v>
      </c>
      <c r="P13" s="59">
        <v>0</v>
      </c>
      <c r="Q13" s="61">
        <v>0</v>
      </c>
      <c r="R13" s="61">
        <v>0</v>
      </c>
      <c r="S13" s="62"/>
      <c r="T13" s="59">
        <v>0</v>
      </c>
      <c r="U13" s="58">
        <v>0</v>
      </c>
      <c r="V13" s="38" t="s">
        <v>45</v>
      </c>
      <c r="W13" s="58">
        <v>0</v>
      </c>
    </row>
    <row r="14" spans="1:23" ht="37" x14ac:dyDescent="0.2">
      <c r="A14" s="52" t="s">
        <v>114</v>
      </c>
      <c r="B14" s="53"/>
      <c r="C14" s="34" t="s">
        <v>115</v>
      </c>
      <c r="D14" s="112">
        <v>0</v>
      </c>
      <c r="E14" s="112">
        <v>0</v>
      </c>
      <c r="F14" s="54" t="s">
        <v>127</v>
      </c>
      <c r="G14" s="54" t="s">
        <v>128</v>
      </c>
      <c r="H14" s="37">
        <v>42</v>
      </c>
      <c r="I14" s="55" t="s">
        <v>44</v>
      </c>
      <c r="J14" s="113">
        <v>1200</v>
      </c>
      <c r="K14" s="57">
        <v>0</v>
      </c>
      <c r="L14" s="57">
        <v>0</v>
      </c>
      <c r="M14" s="57">
        <v>0</v>
      </c>
      <c r="N14" s="114">
        <v>0</v>
      </c>
      <c r="O14" s="59">
        <v>0</v>
      </c>
      <c r="P14" s="59">
        <v>0</v>
      </c>
      <c r="Q14" s="61">
        <v>0</v>
      </c>
      <c r="R14" s="61">
        <v>0</v>
      </c>
      <c r="S14" s="62"/>
      <c r="T14" s="59">
        <v>0</v>
      </c>
      <c r="U14" s="58">
        <v>0</v>
      </c>
      <c r="V14" s="38" t="s">
        <v>45</v>
      </c>
      <c r="W14" s="58">
        <v>0</v>
      </c>
    </row>
    <row r="15" spans="1:23" ht="25" x14ac:dyDescent="0.2">
      <c r="A15" s="52" t="s">
        <v>114</v>
      </c>
      <c r="B15" s="53"/>
      <c r="C15" s="34" t="s">
        <v>115</v>
      </c>
      <c r="D15" s="112">
        <v>15</v>
      </c>
      <c r="E15" s="112">
        <v>0</v>
      </c>
      <c r="F15" s="54" t="s">
        <v>145</v>
      </c>
      <c r="G15" s="54" t="s">
        <v>146</v>
      </c>
      <c r="H15" s="37">
        <v>42</v>
      </c>
      <c r="I15" s="55" t="s">
        <v>44</v>
      </c>
      <c r="J15" s="113">
        <v>753</v>
      </c>
      <c r="K15" s="57">
        <v>0</v>
      </c>
      <c r="L15" s="57">
        <v>0</v>
      </c>
      <c r="M15" s="57">
        <v>0</v>
      </c>
      <c r="N15" s="114">
        <v>11295</v>
      </c>
      <c r="O15" s="59">
        <v>0</v>
      </c>
      <c r="P15" s="59">
        <v>0</v>
      </c>
      <c r="Q15" s="61">
        <v>0</v>
      </c>
      <c r="R15" s="61">
        <v>0</v>
      </c>
      <c r="S15" s="62"/>
      <c r="T15" s="59">
        <v>0</v>
      </c>
      <c r="U15" s="58">
        <v>0</v>
      </c>
      <c r="V15" s="38" t="s">
        <v>45</v>
      </c>
      <c r="W15" s="58">
        <v>11295</v>
      </c>
    </row>
    <row r="16" spans="1:23" ht="37" x14ac:dyDescent="0.2">
      <c r="A16" s="52" t="s">
        <v>114</v>
      </c>
      <c r="B16" s="53" t="s">
        <v>38</v>
      </c>
      <c r="C16" s="34" t="s">
        <v>115</v>
      </c>
      <c r="D16" s="112">
        <v>40</v>
      </c>
      <c r="E16" s="112">
        <v>0</v>
      </c>
      <c r="F16" s="54" t="s">
        <v>138</v>
      </c>
      <c r="G16" s="54" t="s">
        <v>139</v>
      </c>
      <c r="H16" s="37">
        <v>42</v>
      </c>
      <c r="I16" s="55" t="s">
        <v>44</v>
      </c>
      <c r="J16" s="113">
        <v>753</v>
      </c>
      <c r="K16" s="57">
        <v>0</v>
      </c>
      <c r="L16" s="57">
        <v>0</v>
      </c>
      <c r="M16" s="57">
        <v>0</v>
      </c>
      <c r="N16" s="114">
        <v>30120</v>
      </c>
      <c r="O16" s="59">
        <v>0</v>
      </c>
      <c r="P16" s="59">
        <v>0</v>
      </c>
      <c r="Q16" s="61">
        <v>0</v>
      </c>
      <c r="R16" s="61">
        <v>0</v>
      </c>
      <c r="S16" s="62"/>
      <c r="T16" s="59">
        <v>0</v>
      </c>
      <c r="U16" s="58">
        <v>0</v>
      </c>
      <c r="V16" s="38" t="s">
        <v>45</v>
      </c>
      <c r="W16" s="58">
        <v>30120</v>
      </c>
    </row>
    <row r="17" spans="1:23" ht="37" x14ac:dyDescent="0.2">
      <c r="A17" s="52" t="s">
        <v>114</v>
      </c>
      <c r="B17" s="53"/>
      <c r="C17" s="34" t="s">
        <v>115</v>
      </c>
      <c r="D17" s="112">
        <v>20</v>
      </c>
      <c r="E17" s="112">
        <v>0</v>
      </c>
      <c r="F17" s="54" t="s">
        <v>133</v>
      </c>
      <c r="G17" s="54" t="s">
        <v>134</v>
      </c>
      <c r="H17" s="37">
        <v>42</v>
      </c>
      <c r="I17" s="55" t="s">
        <v>44</v>
      </c>
      <c r="J17" s="113">
        <v>1200</v>
      </c>
      <c r="K17" s="57">
        <v>0</v>
      </c>
      <c r="L17" s="57">
        <v>0</v>
      </c>
      <c r="M17" s="57">
        <v>0</v>
      </c>
      <c r="N17" s="114">
        <v>24000</v>
      </c>
      <c r="O17" s="59">
        <v>0</v>
      </c>
      <c r="P17" s="59">
        <v>0</v>
      </c>
      <c r="Q17" s="61">
        <v>0</v>
      </c>
      <c r="R17" s="61">
        <v>0</v>
      </c>
      <c r="S17" s="62"/>
      <c r="T17" s="59">
        <v>0</v>
      </c>
      <c r="U17" s="58">
        <v>0</v>
      </c>
      <c r="V17" s="38" t="s">
        <v>45</v>
      </c>
      <c r="W17" s="58">
        <v>24000</v>
      </c>
    </row>
    <row r="18" spans="1:23" ht="25" x14ac:dyDescent="0.2">
      <c r="A18" s="52" t="s">
        <v>114</v>
      </c>
      <c r="B18" s="53"/>
      <c r="C18" s="34" t="s">
        <v>115</v>
      </c>
      <c r="D18" s="112">
        <v>20</v>
      </c>
      <c r="E18" s="112">
        <v>0</v>
      </c>
      <c r="F18" s="54" t="s">
        <v>148</v>
      </c>
      <c r="G18" s="54" t="s">
        <v>132</v>
      </c>
      <c r="H18" s="37">
        <v>42</v>
      </c>
      <c r="I18" s="55" t="s">
        <v>44</v>
      </c>
      <c r="J18" s="113">
        <v>1200</v>
      </c>
      <c r="K18" s="57">
        <v>0</v>
      </c>
      <c r="L18" s="57">
        <v>0</v>
      </c>
      <c r="M18" s="57">
        <v>0</v>
      </c>
      <c r="N18" s="114">
        <v>24000</v>
      </c>
      <c r="O18" s="59">
        <v>0</v>
      </c>
      <c r="P18" s="59">
        <v>0</v>
      </c>
      <c r="Q18" s="61">
        <v>0</v>
      </c>
      <c r="R18" s="61">
        <v>0</v>
      </c>
      <c r="S18" s="62"/>
      <c r="T18" s="59">
        <v>0</v>
      </c>
      <c r="U18" s="58">
        <v>0</v>
      </c>
      <c r="V18" s="38" t="s">
        <v>45</v>
      </c>
      <c r="W18" s="58">
        <v>24000</v>
      </c>
    </row>
    <row r="19" spans="1:23" ht="25" x14ac:dyDescent="0.2">
      <c r="A19" s="52" t="s">
        <v>114</v>
      </c>
      <c r="B19" s="53"/>
      <c r="C19" s="34" t="s">
        <v>115</v>
      </c>
      <c r="D19" s="112">
        <v>20</v>
      </c>
      <c r="E19" s="112">
        <v>0</v>
      </c>
      <c r="F19" s="54" t="s">
        <v>135</v>
      </c>
      <c r="G19" s="54" t="s">
        <v>136</v>
      </c>
      <c r="H19" s="37">
        <v>42</v>
      </c>
      <c r="I19" s="55" t="s">
        <v>44</v>
      </c>
      <c r="J19" s="113">
        <v>1200</v>
      </c>
      <c r="K19" s="57">
        <v>0</v>
      </c>
      <c r="L19" s="57">
        <v>0</v>
      </c>
      <c r="M19" s="57">
        <v>0</v>
      </c>
      <c r="N19" s="114">
        <v>24000</v>
      </c>
      <c r="O19" s="59">
        <v>0</v>
      </c>
      <c r="P19" s="59">
        <v>0</v>
      </c>
      <c r="Q19" s="61">
        <v>0</v>
      </c>
      <c r="R19" s="61">
        <v>0</v>
      </c>
      <c r="S19" s="62"/>
      <c r="T19" s="59">
        <v>0</v>
      </c>
      <c r="U19" s="58">
        <v>0</v>
      </c>
      <c r="V19" s="38" t="s">
        <v>45</v>
      </c>
      <c r="W19" s="58">
        <v>24000</v>
      </c>
    </row>
    <row r="20" spans="1:23" ht="25" x14ac:dyDescent="0.2">
      <c r="A20" s="52" t="s">
        <v>114</v>
      </c>
      <c r="B20" s="53"/>
      <c r="C20" s="34" t="s">
        <v>115</v>
      </c>
      <c r="D20" s="34" t="s">
        <v>149</v>
      </c>
      <c r="E20" s="54" t="s">
        <v>150</v>
      </c>
      <c r="F20" s="54" t="s">
        <v>151</v>
      </c>
      <c r="G20" s="54" t="s">
        <v>151</v>
      </c>
      <c r="H20" s="37"/>
      <c r="I20" s="55" t="s">
        <v>44</v>
      </c>
      <c r="J20" s="113">
        <v>0</v>
      </c>
      <c r="K20" s="57">
        <v>18</v>
      </c>
      <c r="L20" s="137">
        <v>0</v>
      </c>
      <c r="M20" s="57">
        <v>18</v>
      </c>
      <c r="N20" s="58">
        <v>0</v>
      </c>
      <c r="O20" s="59">
        <v>18</v>
      </c>
      <c r="P20" s="95">
        <v>161</v>
      </c>
      <c r="Q20" s="61">
        <v>0</v>
      </c>
      <c r="R20" s="61">
        <v>2898</v>
      </c>
      <c r="S20" s="62" t="s">
        <v>152</v>
      </c>
      <c r="T20" s="59">
        <v>0</v>
      </c>
      <c r="U20" s="58">
        <v>0</v>
      </c>
      <c r="V20" s="38" t="s">
        <v>45</v>
      </c>
      <c r="W20" s="58">
        <v>2898</v>
      </c>
    </row>
    <row r="21" spans="1:23" ht="25" x14ac:dyDescent="0.2">
      <c r="A21" s="52" t="s">
        <v>114</v>
      </c>
      <c r="B21" s="53"/>
      <c r="C21" s="34" t="s">
        <v>115</v>
      </c>
      <c r="D21" s="34" t="s">
        <v>149</v>
      </c>
      <c r="E21" s="54" t="s">
        <v>150</v>
      </c>
      <c r="F21" s="54" t="s">
        <v>151</v>
      </c>
      <c r="G21" s="54" t="s">
        <v>151</v>
      </c>
      <c r="H21" s="37"/>
      <c r="I21" s="55" t="s">
        <v>44</v>
      </c>
      <c r="J21" s="113">
        <v>0</v>
      </c>
      <c r="K21" s="57">
        <v>0</v>
      </c>
      <c r="L21" s="137">
        <v>30</v>
      </c>
      <c r="M21" s="57">
        <v>30</v>
      </c>
      <c r="N21" s="58">
        <v>0</v>
      </c>
      <c r="O21" s="59">
        <v>30</v>
      </c>
      <c r="P21" s="95">
        <v>161</v>
      </c>
      <c r="Q21" s="61">
        <v>0</v>
      </c>
      <c r="R21" s="61">
        <v>4830</v>
      </c>
      <c r="S21" s="62" t="s">
        <v>152</v>
      </c>
      <c r="T21" s="59">
        <v>0</v>
      </c>
      <c r="U21" s="58">
        <v>0</v>
      </c>
      <c r="V21" s="38" t="s">
        <v>45</v>
      </c>
      <c r="W21" s="58">
        <v>4830</v>
      </c>
    </row>
    <row r="22" spans="1:23" x14ac:dyDescent="0.2">
      <c r="A22" s="52" t="s">
        <v>114</v>
      </c>
      <c r="B22" s="53"/>
      <c r="C22" s="34" t="s">
        <v>115</v>
      </c>
      <c r="D22" s="34" t="s">
        <v>154</v>
      </c>
      <c r="E22" s="54" t="s">
        <v>155</v>
      </c>
      <c r="F22" s="54" t="s">
        <v>151</v>
      </c>
      <c r="G22" s="54" t="s">
        <v>151</v>
      </c>
      <c r="H22" s="37"/>
      <c r="I22" s="55" t="s">
        <v>44</v>
      </c>
      <c r="J22" s="113">
        <v>0</v>
      </c>
      <c r="K22" s="57">
        <v>83</v>
      </c>
      <c r="L22" s="137">
        <v>0</v>
      </c>
      <c r="M22" s="57">
        <v>83</v>
      </c>
      <c r="N22" s="58">
        <v>0</v>
      </c>
      <c r="O22" s="59">
        <v>83</v>
      </c>
      <c r="P22" s="95">
        <v>161</v>
      </c>
      <c r="Q22" s="61">
        <v>0</v>
      </c>
      <c r="R22" s="61">
        <v>13363</v>
      </c>
      <c r="S22" s="62" t="s">
        <v>152</v>
      </c>
      <c r="T22" s="59">
        <v>0</v>
      </c>
      <c r="U22" s="58">
        <v>0</v>
      </c>
      <c r="V22" s="38" t="s">
        <v>45</v>
      </c>
      <c r="W22" s="58">
        <v>13363</v>
      </c>
    </row>
    <row r="23" spans="1:23" x14ac:dyDescent="0.2">
      <c r="A23" s="52" t="s">
        <v>114</v>
      </c>
      <c r="B23" s="53"/>
      <c r="C23" s="34" t="s">
        <v>115</v>
      </c>
      <c r="D23" s="34" t="s">
        <v>154</v>
      </c>
      <c r="E23" s="54" t="s">
        <v>155</v>
      </c>
      <c r="F23" s="54" t="s">
        <v>151</v>
      </c>
      <c r="G23" s="54" t="s">
        <v>151</v>
      </c>
      <c r="H23" s="37"/>
      <c r="I23" s="55" t="s">
        <v>44</v>
      </c>
      <c r="J23" s="113">
        <v>0</v>
      </c>
      <c r="K23" s="57">
        <v>14</v>
      </c>
      <c r="L23" s="137">
        <v>0</v>
      </c>
      <c r="M23" s="57">
        <v>14</v>
      </c>
      <c r="N23" s="58">
        <v>0</v>
      </c>
      <c r="O23" s="59">
        <v>14</v>
      </c>
      <c r="P23" s="95">
        <v>161</v>
      </c>
      <c r="Q23" s="61">
        <v>0</v>
      </c>
      <c r="R23" s="61">
        <v>2254</v>
      </c>
      <c r="S23" s="62" t="s">
        <v>152</v>
      </c>
      <c r="T23" s="59">
        <v>0</v>
      </c>
      <c r="U23" s="58">
        <v>0</v>
      </c>
      <c r="V23" s="38" t="s">
        <v>45</v>
      </c>
      <c r="W23" s="58">
        <v>2254</v>
      </c>
    </row>
    <row r="24" spans="1:23" x14ac:dyDescent="0.2">
      <c r="A24" s="52" t="s">
        <v>114</v>
      </c>
      <c r="B24" s="53"/>
      <c r="C24" s="34" t="s">
        <v>115</v>
      </c>
      <c r="D24" s="34" t="s">
        <v>154</v>
      </c>
      <c r="E24" s="54" t="s">
        <v>155</v>
      </c>
      <c r="F24" s="54" t="s">
        <v>151</v>
      </c>
      <c r="G24" s="54" t="s">
        <v>151</v>
      </c>
      <c r="H24" s="37"/>
      <c r="I24" s="55" t="s">
        <v>44</v>
      </c>
      <c r="J24" s="113">
        <v>0</v>
      </c>
      <c r="K24" s="57">
        <v>0</v>
      </c>
      <c r="L24" s="137">
        <v>84</v>
      </c>
      <c r="M24" s="57">
        <v>84</v>
      </c>
      <c r="N24" s="58">
        <v>0</v>
      </c>
      <c r="O24" s="59">
        <v>84</v>
      </c>
      <c r="P24" s="95">
        <v>161</v>
      </c>
      <c r="Q24" s="61">
        <v>0</v>
      </c>
      <c r="R24" s="61">
        <v>13524</v>
      </c>
      <c r="S24" s="62" t="s">
        <v>152</v>
      </c>
      <c r="T24" s="59">
        <v>0</v>
      </c>
      <c r="U24" s="58">
        <v>0</v>
      </c>
      <c r="V24" s="38" t="s">
        <v>45</v>
      </c>
      <c r="W24" s="58">
        <v>13524</v>
      </c>
    </row>
    <row r="25" spans="1:23" x14ac:dyDescent="0.2">
      <c r="A25" s="52" t="s">
        <v>114</v>
      </c>
      <c r="B25" s="53"/>
      <c r="C25" s="33" t="s">
        <v>115</v>
      </c>
      <c r="D25" s="33" t="s">
        <v>154</v>
      </c>
      <c r="E25" s="69" t="s">
        <v>156</v>
      </c>
      <c r="F25" s="69" t="s">
        <v>151</v>
      </c>
      <c r="G25" s="69" t="s">
        <v>151</v>
      </c>
      <c r="H25" s="35"/>
      <c r="I25" s="53" t="s">
        <v>44</v>
      </c>
      <c r="J25" s="130">
        <v>0</v>
      </c>
      <c r="K25" s="94">
        <v>0</v>
      </c>
      <c r="L25" s="139">
        <v>14</v>
      </c>
      <c r="M25" s="94">
        <v>14</v>
      </c>
      <c r="N25" s="63">
        <v>0</v>
      </c>
      <c r="O25" s="95">
        <v>14</v>
      </c>
      <c r="P25" s="95">
        <v>161</v>
      </c>
      <c r="Q25" s="131">
        <v>0</v>
      </c>
      <c r="R25" s="131">
        <v>2254</v>
      </c>
      <c r="S25" s="82" t="s">
        <v>152</v>
      </c>
      <c r="T25" s="95">
        <v>0</v>
      </c>
      <c r="U25" s="63">
        <v>0</v>
      </c>
      <c r="V25" s="36" t="s">
        <v>45</v>
      </c>
      <c r="W25" s="63">
        <v>2254</v>
      </c>
    </row>
    <row r="26" spans="1:23" x14ac:dyDescent="0.2">
      <c r="A26" s="52" t="s">
        <v>114</v>
      </c>
      <c r="B26" s="53"/>
      <c r="C26" s="34" t="s">
        <v>115</v>
      </c>
      <c r="D26" s="34" t="s">
        <v>154</v>
      </c>
      <c r="E26" s="54" t="s">
        <v>157</v>
      </c>
      <c r="F26" s="54" t="s">
        <v>151</v>
      </c>
      <c r="G26" s="54" t="s">
        <v>151</v>
      </c>
      <c r="H26" s="37"/>
      <c r="I26" s="55" t="s">
        <v>44</v>
      </c>
      <c r="J26" s="113">
        <v>0</v>
      </c>
      <c r="K26" s="57">
        <v>0</v>
      </c>
      <c r="L26" s="137">
        <v>15</v>
      </c>
      <c r="M26" s="57">
        <v>15</v>
      </c>
      <c r="N26" s="58">
        <v>0</v>
      </c>
      <c r="O26" s="59">
        <v>15</v>
      </c>
      <c r="P26" s="95">
        <v>161</v>
      </c>
      <c r="Q26" s="61">
        <v>0</v>
      </c>
      <c r="R26" s="61">
        <v>2415</v>
      </c>
      <c r="S26" s="62" t="s">
        <v>152</v>
      </c>
      <c r="T26" s="59">
        <v>0</v>
      </c>
      <c r="U26" s="58">
        <v>0</v>
      </c>
      <c r="V26" s="38" t="s">
        <v>45</v>
      </c>
      <c r="W26" s="58">
        <v>2415</v>
      </c>
    </row>
    <row r="27" spans="1:23" ht="25" x14ac:dyDescent="0.2">
      <c r="A27" s="52" t="s">
        <v>114</v>
      </c>
      <c r="B27" s="53"/>
      <c r="C27" s="49" t="s">
        <v>115</v>
      </c>
      <c r="D27" s="49" t="s">
        <v>158</v>
      </c>
      <c r="E27" s="39" t="s">
        <v>158</v>
      </c>
      <c r="F27" s="39" t="s">
        <v>158</v>
      </c>
      <c r="G27" s="54" t="s">
        <v>159</v>
      </c>
      <c r="H27" s="110" t="s">
        <v>158</v>
      </c>
      <c r="I27" s="140" t="s">
        <v>158</v>
      </c>
      <c r="J27" s="141" t="s">
        <v>158</v>
      </c>
      <c r="K27" s="57">
        <v>0</v>
      </c>
      <c r="L27" s="57">
        <v>0</v>
      </c>
      <c r="M27" s="57">
        <v>0</v>
      </c>
      <c r="N27" s="114">
        <v>0</v>
      </c>
      <c r="O27" s="59">
        <v>0</v>
      </c>
      <c r="P27" s="59">
        <v>0</v>
      </c>
      <c r="Q27" s="61"/>
      <c r="R27" s="61">
        <v>0</v>
      </c>
      <c r="S27" s="62"/>
      <c r="T27" s="59">
        <v>0</v>
      </c>
      <c r="U27" s="58">
        <v>84000</v>
      </c>
      <c r="V27" s="38" t="s">
        <v>160</v>
      </c>
      <c r="W27" s="58">
        <v>84000</v>
      </c>
    </row>
    <row r="28" spans="1:23" ht="49" x14ac:dyDescent="0.2">
      <c r="A28" s="52" t="s">
        <v>114</v>
      </c>
      <c r="B28" s="53"/>
      <c r="C28" s="34" t="s">
        <v>115</v>
      </c>
      <c r="D28" s="34" t="s">
        <v>158</v>
      </c>
      <c r="E28" s="54" t="s">
        <v>158</v>
      </c>
      <c r="F28" s="54" t="s">
        <v>158</v>
      </c>
      <c r="G28" s="54" t="s">
        <v>161</v>
      </c>
      <c r="H28" s="37" t="s">
        <v>158</v>
      </c>
      <c r="I28" s="55" t="s">
        <v>158</v>
      </c>
      <c r="J28" s="113" t="s">
        <v>158</v>
      </c>
      <c r="K28" s="57">
        <v>0</v>
      </c>
      <c r="L28" s="57">
        <v>0</v>
      </c>
      <c r="M28" s="57">
        <v>0</v>
      </c>
      <c r="N28" s="114">
        <v>0</v>
      </c>
      <c r="O28" s="59">
        <v>0</v>
      </c>
      <c r="P28" s="59">
        <v>0</v>
      </c>
      <c r="Q28" s="61"/>
      <c r="R28" s="61">
        <v>0</v>
      </c>
      <c r="S28" s="62"/>
      <c r="T28" s="59">
        <v>0</v>
      </c>
      <c r="U28" s="63">
        <v>31960</v>
      </c>
      <c r="V28" s="36" t="s">
        <v>162</v>
      </c>
      <c r="W28" s="63">
        <v>31960</v>
      </c>
    </row>
    <row r="29" spans="1:23" ht="25" x14ac:dyDescent="0.2">
      <c r="A29" s="52" t="s">
        <v>114</v>
      </c>
      <c r="B29" s="53"/>
      <c r="C29" s="34" t="s">
        <v>115</v>
      </c>
      <c r="D29" s="34" t="s">
        <v>158</v>
      </c>
      <c r="E29" s="54" t="s">
        <v>158</v>
      </c>
      <c r="F29" s="54" t="s">
        <v>158</v>
      </c>
      <c r="G29" s="54" t="s">
        <v>163</v>
      </c>
      <c r="H29" s="37" t="s">
        <v>158</v>
      </c>
      <c r="I29" s="55" t="s">
        <v>158</v>
      </c>
      <c r="J29" s="113" t="s">
        <v>158</v>
      </c>
      <c r="K29" s="57">
        <v>0</v>
      </c>
      <c r="L29" s="57">
        <v>0</v>
      </c>
      <c r="M29" s="57">
        <v>0</v>
      </c>
      <c r="N29" s="114">
        <v>0</v>
      </c>
      <c r="O29" s="59">
        <v>0</v>
      </c>
      <c r="P29" s="59">
        <v>0</v>
      </c>
      <c r="Q29" s="61"/>
      <c r="R29" s="61">
        <v>0</v>
      </c>
      <c r="S29" s="62"/>
      <c r="T29" s="59">
        <v>0</v>
      </c>
      <c r="U29" s="63">
        <v>94500</v>
      </c>
      <c r="V29" s="36" t="s">
        <v>164</v>
      </c>
      <c r="W29" s="63">
        <v>94500</v>
      </c>
    </row>
    <row r="30" spans="1:23" ht="49" x14ac:dyDescent="0.2">
      <c r="A30" s="52" t="s">
        <v>114</v>
      </c>
      <c r="B30" s="53"/>
      <c r="C30" s="34" t="s">
        <v>115</v>
      </c>
      <c r="D30" s="34" t="s">
        <v>158</v>
      </c>
      <c r="E30" s="54" t="s">
        <v>158</v>
      </c>
      <c r="F30" s="54" t="s">
        <v>158</v>
      </c>
      <c r="G30" s="54" t="s">
        <v>165</v>
      </c>
      <c r="H30" s="37" t="s">
        <v>158</v>
      </c>
      <c r="I30" s="55" t="s">
        <v>158</v>
      </c>
      <c r="J30" s="113" t="s">
        <v>158</v>
      </c>
      <c r="K30" s="57">
        <v>0</v>
      </c>
      <c r="L30" s="57">
        <v>0</v>
      </c>
      <c r="M30" s="57">
        <v>0</v>
      </c>
      <c r="N30" s="114">
        <v>0</v>
      </c>
      <c r="O30" s="59">
        <v>0</v>
      </c>
      <c r="P30" s="59">
        <v>0</v>
      </c>
      <c r="Q30" s="61"/>
      <c r="R30" s="61">
        <v>0</v>
      </c>
      <c r="S30" s="62"/>
      <c r="T30" s="59">
        <v>0</v>
      </c>
      <c r="U30" s="63">
        <v>39055</v>
      </c>
      <c r="V30" s="36" t="s">
        <v>166</v>
      </c>
      <c r="W30" s="63">
        <v>39055</v>
      </c>
    </row>
    <row r="31" spans="1:23" ht="25" x14ac:dyDescent="0.2">
      <c r="A31" s="52" t="s">
        <v>114</v>
      </c>
      <c r="B31" s="53"/>
      <c r="C31" s="34" t="s">
        <v>115</v>
      </c>
      <c r="D31" s="34" t="s">
        <v>63</v>
      </c>
      <c r="E31" s="54" t="s">
        <v>150</v>
      </c>
      <c r="F31" s="54" t="s">
        <v>151</v>
      </c>
      <c r="G31" s="54" t="s">
        <v>151</v>
      </c>
      <c r="H31" s="37"/>
      <c r="I31" s="55" t="s">
        <v>44</v>
      </c>
      <c r="J31" s="113">
        <v>0</v>
      </c>
      <c r="K31" s="94">
        <v>0</v>
      </c>
      <c r="L31" s="139">
        <v>25</v>
      </c>
      <c r="M31" s="94">
        <v>25</v>
      </c>
      <c r="N31" s="63">
        <v>0</v>
      </c>
      <c r="O31" s="95">
        <v>25</v>
      </c>
      <c r="P31" s="95">
        <v>161</v>
      </c>
      <c r="Q31" s="61">
        <v>0</v>
      </c>
      <c r="R31" s="61">
        <v>4025</v>
      </c>
      <c r="S31" s="62" t="s">
        <v>152</v>
      </c>
      <c r="T31" s="59">
        <v>0</v>
      </c>
      <c r="U31" s="58">
        <v>0</v>
      </c>
      <c r="V31" s="38" t="s">
        <v>45</v>
      </c>
      <c r="W31" s="58">
        <v>4025</v>
      </c>
    </row>
    <row r="32" spans="1:23" ht="25" x14ac:dyDescent="0.2">
      <c r="A32" s="52" t="s">
        <v>114</v>
      </c>
      <c r="B32" s="53"/>
      <c r="C32" s="34" t="s">
        <v>115</v>
      </c>
      <c r="D32" s="34" t="s">
        <v>63</v>
      </c>
      <c r="E32" s="54" t="s">
        <v>150</v>
      </c>
      <c r="F32" s="54" t="s">
        <v>151</v>
      </c>
      <c r="G32" s="54" t="s">
        <v>151</v>
      </c>
      <c r="H32" s="37"/>
      <c r="I32" s="55" t="s">
        <v>44</v>
      </c>
      <c r="J32" s="113">
        <v>0</v>
      </c>
      <c r="K32" s="94">
        <v>30</v>
      </c>
      <c r="L32" s="139">
        <v>0</v>
      </c>
      <c r="M32" s="94">
        <v>30</v>
      </c>
      <c r="N32" s="63">
        <v>0</v>
      </c>
      <c r="O32" s="95">
        <v>30</v>
      </c>
      <c r="P32" s="95">
        <v>161</v>
      </c>
      <c r="Q32" s="61">
        <v>0</v>
      </c>
      <c r="R32" s="61">
        <v>4830</v>
      </c>
      <c r="S32" s="62" t="s">
        <v>152</v>
      </c>
      <c r="T32" s="59">
        <v>0</v>
      </c>
      <c r="U32" s="58">
        <v>0</v>
      </c>
      <c r="V32" s="38" t="s">
        <v>45</v>
      </c>
      <c r="W32" s="58">
        <v>4830</v>
      </c>
    </row>
    <row r="33" spans="1:23" ht="25" x14ac:dyDescent="0.2">
      <c r="A33" s="52" t="s">
        <v>265</v>
      </c>
      <c r="B33" s="394" t="s">
        <v>1038</v>
      </c>
      <c r="C33" s="395" t="s">
        <v>115</v>
      </c>
      <c r="D33" s="395" t="s">
        <v>149</v>
      </c>
      <c r="E33" s="396" t="s">
        <v>266</v>
      </c>
      <c r="F33" s="396" t="s">
        <v>267</v>
      </c>
      <c r="G33" s="396" t="s">
        <v>120</v>
      </c>
      <c r="H33" s="35">
        <v>42</v>
      </c>
      <c r="I33" s="53" t="s">
        <v>57</v>
      </c>
      <c r="J33" s="93">
        <v>585</v>
      </c>
      <c r="K33" s="397">
        <v>15</v>
      </c>
      <c r="L33" s="397">
        <v>0</v>
      </c>
      <c r="M33" s="94">
        <v>15</v>
      </c>
      <c r="N33" s="63">
        <v>8775</v>
      </c>
      <c r="O33" s="95">
        <v>28</v>
      </c>
      <c r="P33" s="95">
        <v>36</v>
      </c>
      <c r="Q33" s="131">
        <v>0.4</v>
      </c>
      <c r="R33" s="131">
        <v>403.2</v>
      </c>
      <c r="S33" s="82" t="s">
        <v>268</v>
      </c>
      <c r="T33" s="95">
        <v>0</v>
      </c>
      <c r="U33" s="63">
        <v>0</v>
      </c>
      <c r="V33" s="36" t="s">
        <v>45</v>
      </c>
      <c r="W33" s="63">
        <v>9178.2000000000007</v>
      </c>
    </row>
    <row r="34" spans="1:23" ht="49" x14ac:dyDescent="0.2">
      <c r="A34" s="52" t="s">
        <v>265</v>
      </c>
      <c r="B34" s="53" t="s">
        <v>38</v>
      </c>
      <c r="C34" s="33" t="s">
        <v>115</v>
      </c>
      <c r="D34" s="33" t="s">
        <v>149</v>
      </c>
      <c r="E34" s="69" t="s">
        <v>271</v>
      </c>
      <c r="F34" s="69" t="s">
        <v>272</v>
      </c>
      <c r="G34" s="69" t="s">
        <v>120</v>
      </c>
      <c r="H34" s="35">
        <v>42</v>
      </c>
      <c r="I34" s="53" t="s">
        <v>57</v>
      </c>
      <c r="J34" s="93">
        <v>585</v>
      </c>
      <c r="K34" s="94">
        <v>15</v>
      </c>
      <c r="L34" s="94">
        <v>0</v>
      </c>
      <c r="M34" s="94">
        <v>15</v>
      </c>
      <c r="N34" s="63">
        <v>8775</v>
      </c>
      <c r="O34" s="95">
        <v>14</v>
      </c>
      <c r="P34" s="95">
        <v>55</v>
      </c>
      <c r="Q34" s="131">
        <v>0.4</v>
      </c>
      <c r="R34" s="131">
        <v>308</v>
      </c>
      <c r="S34" s="222" t="s">
        <v>273</v>
      </c>
      <c r="T34" s="95">
        <v>0</v>
      </c>
      <c r="U34" s="63">
        <v>0</v>
      </c>
      <c r="V34" s="36" t="s">
        <v>45</v>
      </c>
      <c r="W34" s="63">
        <v>9083</v>
      </c>
    </row>
    <row r="35" spans="1:23" ht="25" x14ac:dyDescent="0.2">
      <c r="A35" s="52" t="s">
        <v>265</v>
      </c>
      <c r="B35" s="53"/>
      <c r="C35" s="33" t="s">
        <v>115</v>
      </c>
      <c r="D35" s="33" t="s">
        <v>149</v>
      </c>
      <c r="E35" s="69" t="s">
        <v>277</v>
      </c>
      <c r="F35" s="69" t="s">
        <v>278</v>
      </c>
      <c r="G35" s="69" t="s">
        <v>125</v>
      </c>
      <c r="H35" s="35">
        <v>42</v>
      </c>
      <c r="I35" s="53" t="s">
        <v>57</v>
      </c>
      <c r="J35" s="93">
        <v>585</v>
      </c>
      <c r="K35" s="94">
        <v>0</v>
      </c>
      <c r="L35" s="94">
        <v>18</v>
      </c>
      <c r="M35" s="94">
        <v>18</v>
      </c>
      <c r="N35" s="63">
        <v>10530</v>
      </c>
      <c r="O35" s="95">
        <v>28</v>
      </c>
      <c r="P35" s="95">
        <v>23</v>
      </c>
      <c r="Q35" s="131">
        <v>0.4</v>
      </c>
      <c r="R35" s="131">
        <v>257.60000000000002</v>
      </c>
      <c r="S35" s="82" t="s">
        <v>279</v>
      </c>
      <c r="T35" s="95">
        <v>0</v>
      </c>
      <c r="U35" s="63">
        <v>0</v>
      </c>
      <c r="V35" s="36" t="s">
        <v>45</v>
      </c>
      <c r="W35" s="63">
        <v>10787.6</v>
      </c>
    </row>
    <row r="36" spans="1:23" ht="25" x14ac:dyDescent="0.2">
      <c r="A36" s="52" t="s">
        <v>265</v>
      </c>
      <c r="B36" s="53" t="s">
        <v>38</v>
      </c>
      <c r="C36" s="33" t="s">
        <v>115</v>
      </c>
      <c r="D36" s="33" t="s">
        <v>149</v>
      </c>
      <c r="E36" s="69" t="s">
        <v>281</v>
      </c>
      <c r="F36" s="69" t="s">
        <v>282</v>
      </c>
      <c r="G36" s="69" t="s">
        <v>120</v>
      </c>
      <c r="H36" s="35">
        <v>42</v>
      </c>
      <c r="I36" s="53" t="s">
        <v>57</v>
      </c>
      <c r="J36" s="93">
        <v>585</v>
      </c>
      <c r="K36" s="94">
        <v>0</v>
      </c>
      <c r="L36" s="94">
        <v>15</v>
      </c>
      <c r="M36" s="94">
        <v>15</v>
      </c>
      <c r="N36" s="63">
        <v>8775</v>
      </c>
      <c r="O36" s="95">
        <v>28</v>
      </c>
      <c r="P36" s="95">
        <v>20</v>
      </c>
      <c r="Q36" s="131">
        <v>0.4</v>
      </c>
      <c r="R36" s="131">
        <v>224</v>
      </c>
      <c r="S36" s="82" t="s">
        <v>283</v>
      </c>
      <c r="T36" s="95">
        <v>0</v>
      </c>
      <c r="U36" s="63">
        <v>0</v>
      </c>
      <c r="V36" s="36" t="s">
        <v>45</v>
      </c>
      <c r="W36" s="63">
        <v>8999</v>
      </c>
    </row>
    <row r="37" spans="1:23" ht="109" x14ac:dyDescent="0.2">
      <c r="A37" s="52" t="s">
        <v>265</v>
      </c>
      <c r="B37" s="394" t="s">
        <v>1037</v>
      </c>
      <c r="C37" s="395" t="s">
        <v>115</v>
      </c>
      <c r="D37" s="395" t="s">
        <v>149</v>
      </c>
      <c r="E37" s="396" t="s">
        <v>281</v>
      </c>
      <c r="F37" s="396" t="s">
        <v>286</v>
      </c>
      <c r="G37" s="396" t="s">
        <v>1036</v>
      </c>
      <c r="H37" s="35">
        <v>42</v>
      </c>
      <c r="I37" s="53" t="s">
        <v>57</v>
      </c>
      <c r="J37" s="93">
        <v>585</v>
      </c>
      <c r="K37" s="94">
        <v>0</v>
      </c>
      <c r="L37" s="94">
        <v>15</v>
      </c>
      <c r="M37" s="94">
        <v>15</v>
      </c>
      <c r="N37" s="63">
        <v>8775</v>
      </c>
      <c r="O37" s="95">
        <v>28</v>
      </c>
      <c r="P37" s="95">
        <v>20</v>
      </c>
      <c r="Q37" s="131">
        <v>0.4</v>
      </c>
      <c r="R37" s="131">
        <v>224</v>
      </c>
      <c r="S37" s="82" t="s">
        <v>288</v>
      </c>
      <c r="T37" s="95">
        <v>0</v>
      </c>
      <c r="U37" s="63">
        <v>0</v>
      </c>
      <c r="V37" s="36" t="s">
        <v>289</v>
      </c>
      <c r="W37" s="63">
        <v>8999</v>
      </c>
    </row>
    <row r="38" spans="1:23" ht="25" x14ac:dyDescent="0.2">
      <c r="A38" s="52" t="s">
        <v>265</v>
      </c>
      <c r="B38" s="53" t="s">
        <v>38</v>
      </c>
      <c r="C38" s="33" t="s">
        <v>115</v>
      </c>
      <c r="D38" s="33" t="s">
        <v>149</v>
      </c>
      <c r="E38" s="69" t="s">
        <v>291</v>
      </c>
      <c r="F38" s="69" t="s">
        <v>292</v>
      </c>
      <c r="G38" s="69" t="s">
        <v>144</v>
      </c>
      <c r="H38" s="35">
        <v>42</v>
      </c>
      <c r="I38" s="53" t="s">
        <v>57</v>
      </c>
      <c r="J38" s="93">
        <v>585</v>
      </c>
      <c r="K38" s="94">
        <v>0</v>
      </c>
      <c r="L38" s="94">
        <v>15</v>
      </c>
      <c r="M38" s="94">
        <v>15</v>
      </c>
      <c r="N38" s="63">
        <v>8775</v>
      </c>
      <c r="O38" s="95">
        <v>28</v>
      </c>
      <c r="P38" s="95">
        <v>42</v>
      </c>
      <c r="Q38" s="131">
        <v>0.4</v>
      </c>
      <c r="R38" s="131">
        <v>470.40000000000003</v>
      </c>
      <c r="S38" s="82"/>
      <c r="T38" s="95">
        <v>0</v>
      </c>
      <c r="U38" s="63">
        <v>0</v>
      </c>
      <c r="V38" s="36" t="s">
        <v>45</v>
      </c>
      <c r="W38" s="63">
        <v>9245.4</v>
      </c>
    </row>
    <row r="39" spans="1:23" ht="25" x14ac:dyDescent="0.2">
      <c r="A39" s="52" t="s">
        <v>265</v>
      </c>
      <c r="B39" s="53"/>
      <c r="C39" s="33" t="s">
        <v>115</v>
      </c>
      <c r="D39" s="33" t="s">
        <v>149</v>
      </c>
      <c r="E39" s="69" t="s">
        <v>281</v>
      </c>
      <c r="F39" s="69" t="s">
        <v>294</v>
      </c>
      <c r="G39" s="69" t="s">
        <v>144</v>
      </c>
      <c r="H39" s="35">
        <v>42</v>
      </c>
      <c r="I39" s="53" t="s">
        <v>57</v>
      </c>
      <c r="J39" s="93">
        <v>585</v>
      </c>
      <c r="K39" s="94">
        <v>0</v>
      </c>
      <c r="L39" s="94">
        <v>15</v>
      </c>
      <c r="M39" s="94">
        <v>15</v>
      </c>
      <c r="N39" s="63">
        <v>8775</v>
      </c>
      <c r="O39" s="95">
        <v>28</v>
      </c>
      <c r="P39" s="95">
        <v>20</v>
      </c>
      <c r="Q39" s="131">
        <v>0.4</v>
      </c>
      <c r="R39" s="131">
        <v>224</v>
      </c>
      <c r="S39" s="82" t="s">
        <v>295</v>
      </c>
      <c r="T39" s="95">
        <v>0</v>
      </c>
      <c r="U39" s="63">
        <v>0</v>
      </c>
      <c r="V39" s="36" t="s">
        <v>45</v>
      </c>
      <c r="W39" s="63">
        <v>8999</v>
      </c>
    </row>
    <row r="40" spans="1:23" ht="25" x14ac:dyDescent="0.2">
      <c r="A40" s="52" t="s">
        <v>265</v>
      </c>
      <c r="B40" s="53"/>
      <c r="C40" s="33" t="s">
        <v>115</v>
      </c>
      <c r="D40" s="33" t="s">
        <v>154</v>
      </c>
      <c r="E40" s="69" t="s">
        <v>297</v>
      </c>
      <c r="F40" s="69" t="s">
        <v>298</v>
      </c>
      <c r="G40" s="69" t="s">
        <v>120</v>
      </c>
      <c r="H40" s="35">
        <v>42</v>
      </c>
      <c r="I40" s="53" t="s">
        <v>57</v>
      </c>
      <c r="J40" s="93">
        <v>585</v>
      </c>
      <c r="K40" s="94">
        <v>18</v>
      </c>
      <c r="L40" s="94">
        <v>0</v>
      </c>
      <c r="M40" s="94">
        <v>18</v>
      </c>
      <c r="N40" s="63">
        <v>10530</v>
      </c>
      <c r="O40" s="95">
        <v>28</v>
      </c>
      <c r="P40" s="95">
        <v>53</v>
      </c>
      <c r="Q40" s="131">
        <v>0.4</v>
      </c>
      <c r="R40" s="131">
        <v>593.60000000000014</v>
      </c>
      <c r="S40" s="82" t="s">
        <v>299</v>
      </c>
      <c r="T40" s="95">
        <v>0</v>
      </c>
      <c r="U40" s="63">
        <v>0</v>
      </c>
      <c r="V40" s="36" t="s">
        <v>45</v>
      </c>
      <c r="W40" s="63">
        <v>11123.6</v>
      </c>
    </row>
    <row r="41" spans="1:23" ht="25" x14ac:dyDescent="0.2">
      <c r="A41" s="52" t="s">
        <v>265</v>
      </c>
      <c r="B41" s="53"/>
      <c r="C41" s="33" t="s">
        <v>115</v>
      </c>
      <c r="D41" s="33" t="s">
        <v>154</v>
      </c>
      <c r="E41" s="69" t="s">
        <v>301</v>
      </c>
      <c r="F41" s="69" t="s">
        <v>302</v>
      </c>
      <c r="G41" s="69" t="s">
        <v>120</v>
      </c>
      <c r="H41" s="35">
        <v>42</v>
      </c>
      <c r="I41" s="53" t="s">
        <v>57</v>
      </c>
      <c r="J41" s="93">
        <v>585</v>
      </c>
      <c r="K41" s="94">
        <v>0</v>
      </c>
      <c r="L41" s="94">
        <v>18</v>
      </c>
      <c r="M41" s="94">
        <v>18</v>
      </c>
      <c r="N41" s="63">
        <v>10530</v>
      </c>
      <c r="O41" s="95">
        <v>28</v>
      </c>
      <c r="P41" s="95">
        <v>12</v>
      </c>
      <c r="Q41" s="131">
        <v>0.4</v>
      </c>
      <c r="R41" s="131">
        <v>134.40000000000003</v>
      </c>
      <c r="S41" s="82" t="s">
        <v>303</v>
      </c>
      <c r="T41" s="95">
        <v>0</v>
      </c>
      <c r="U41" s="63">
        <v>0</v>
      </c>
      <c r="V41" s="36" t="s">
        <v>45</v>
      </c>
      <c r="W41" s="63">
        <v>10664.4</v>
      </c>
    </row>
    <row r="42" spans="1:23" ht="25" x14ac:dyDescent="0.2">
      <c r="A42" s="52" t="s">
        <v>265</v>
      </c>
      <c r="B42" s="53"/>
      <c r="C42" s="33" t="s">
        <v>115</v>
      </c>
      <c r="D42" s="33" t="s">
        <v>154</v>
      </c>
      <c r="E42" s="69" t="s">
        <v>305</v>
      </c>
      <c r="F42" s="69" t="s">
        <v>298</v>
      </c>
      <c r="G42" s="69" t="s">
        <v>287</v>
      </c>
      <c r="H42" s="35">
        <v>42</v>
      </c>
      <c r="I42" s="53" t="s">
        <v>57</v>
      </c>
      <c r="J42" s="93">
        <v>585</v>
      </c>
      <c r="K42" s="94">
        <v>0</v>
      </c>
      <c r="L42" s="94">
        <v>20</v>
      </c>
      <c r="M42" s="94">
        <v>20</v>
      </c>
      <c r="N42" s="63">
        <v>11700</v>
      </c>
      <c r="O42" s="95">
        <v>28</v>
      </c>
      <c r="P42" s="95">
        <v>47</v>
      </c>
      <c r="Q42" s="131">
        <v>0.4</v>
      </c>
      <c r="R42" s="131">
        <v>526.4</v>
      </c>
      <c r="S42" s="82"/>
      <c r="T42" s="95">
        <v>0</v>
      </c>
      <c r="U42" s="63">
        <v>0</v>
      </c>
      <c r="V42" s="36" t="s">
        <v>45</v>
      </c>
      <c r="W42" s="63">
        <v>12226.4</v>
      </c>
    </row>
    <row r="43" spans="1:23" ht="25" x14ac:dyDescent="0.2">
      <c r="A43" s="52" t="s">
        <v>265</v>
      </c>
      <c r="B43" s="53"/>
      <c r="C43" s="33" t="s">
        <v>115</v>
      </c>
      <c r="D43" s="33" t="s">
        <v>154</v>
      </c>
      <c r="E43" s="69" t="s">
        <v>307</v>
      </c>
      <c r="F43" s="69" t="s">
        <v>308</v>
      </c>
      <c r="G43" s="69" t="s">
        <v>120</v>
      </c>
      <c r="H43" s="35">
        <v>42</v>
      </c>
      <c r="I43" s="53" t="s">
        <v>57</v>
      </c>
      <c r="J43" s="93">
        <v>585</v>
      </c>
      <c r="K43" s="94">
        <v>0</v>
      </c>
      <c r="L43" s="94">
        <v>15</v>
      </c>
      <c r="M43" s="94">
        <v>15</v>
      </c>
      <c r="N43" s="63">
        <v>8775</v>
      </c>
      <c r="O43" s="95">
        <v>14</v>
      </c>
      <c r="P43" s="95">
        <v>34</v>
      </c>
      <c r="Q43" s="131">
        <v>0.4</v>
      </c>
      <c r="R43" s="131">
        <v>190.40000000000003</v>
      </c>
      <c r="S43" s="82"/>
      <c r="T43" s="95">
        <v>0</v>
      </c>
      <c r="U43" s="63">
        <v>0</v>
      </c>
      <c r="V43" s="36" t="s">
        <v>45</v>
      </c>
      <c r="W43" s="63">
        <v>8965.4</v>
      </c>
    </row>
    <row r="44" spans="1:23" ht="25" x14ac:dyDescent="0.2">
      <c r="A44" s="52" t="s">
        <v>265</v>
      </c>
      <c r="B44" s="53"/>
      <c r="C44" s="33" t="s">
        <v>115</v>
      </c>
      <c r="D44" s="33" t="s">
        <v>154</v>
      </c>
      <c r="E44" s="69" t="s">
        <v>301</v>
      </c>
      <c r="F44" s="69" t="s">
        <v>302</v>
      </c>
      <c r="G44" s="69" t="s">
        <v>120</v>
      </c>
      <c r="H44" s="35">
        <v>42</v>
      </c>
      <c r="I44" s="53" t="s">
        <v>57</v>
      </c>
      <c r="J44" s="93">
        <v>585</v>
      </c>
      <c r="K44" s="94">
        <v>18</v>
      </c>
      <c r="L44" s="94">
        <v>0</v>
      </c>
      <c r="M44" s="94">
        <v>18</v>
      </c>
      <c r="N44" s="63">
        <v>10530</v>
      </c>
      <c r="O44" s="95">
        <v>28</v>
      </c>
      <c r="P44" s="95">
        <v>12</v>
      </c>
      <c r="Q44" s="131">
        <v>0.4</v>
      </c>
      <c r="R44" s="131">
        <v>134.40000000000003</v>
      </c>
      <c r="S44" s="82" t="s">
        <v>303</v>
      </c>
      <c r="T44" s="95">
        <v>0</v>
      </c>
      <c r="U44" s="63">
        <v>0</v>
      </c>
      <c r="V44" s="36" t="s">
        <v>45</v>
      </c>
      <c r="W44" s="63">
        <v>10664.4</v>
      </c>
    </row>
    <row r="45" spans="1:23" ht="37" x14ac:dyDescent="0.2">
      <c r="A45" s="52" t="s">
        <v>265</v>
      </c>
      <c r="B45" s="53"/>
      <c r="C45" s="33" t="s">
        <v>115</v>
      </c>
      <c r="D45" s="33" t="s">
        <v>154</v>
      </c>
      <c r="E45" s="69" t="s">
        <v>310</v>
      </c>
      <c r="F45" s="69" t="s">
        <v>311</v>
      </c>
      <c r="G45" s="69" t="s">
        <v>312</v>
      </c>
      <c r="H45" s="35">
        <v>42</v>
      </c>
      <c r="I45" s="53" t="s">
        <v>57</v>
      </c>
      <c r="J45" s="93">
        <v>585</v>
      </c>
      <c r="K45" s="94">
        <v>15</v>
      </c>
      <c r="L45" s="94">
        <v>0</v>
      </c>
      <c r="M45" s="94">
        <v>15</v>
      </c>
      <c r="N45" s="63">
        <v>8775</v>
      </c>
      <c r="O45" s="95">
        <v>28</v>
      </c>
      <c r="P45" s="95">
        <v>27</v>
      </c>
      <c r="Q45" s="131">
        <v>0.4</v>
      </c>
      <c r="R45" s="131">
        <v>302.40000000000003</v>
      </c>
      <c r="S45" s="82"/>
      <c r="T45" s="95">
        <v>0</v>
      </c>
      <c r="U45" s="63">
        <v>0</v>
      </c>
      <c r="V45" s="36" t="s">
        <v>45</v>
      </c>
      <c r="W45" s="63">
        <v>9077.4</v>
      </c>
    </row>
    <row r="46" spans="1:23" ht="25" x14ac:dyDescent="0.2">
      <c r="A46" s="52" t="s">
        <v>265</v>
      </c>
      <c r="B46" s="53"/>
      <c r="C46" s="34" t="s">
        <v>115</v>
      </c>
      <c r="D46" s="34" t="s">
        <v>154</v>
      </c>
      <c r="E46" s="54" t="s">
        <v>314</v>
      </c>
      <c r="F46" s="54" t="s">
        <v>315</v>
      </c>
      <c r="G46" s="54" t="s">
        <v>144</v>
      </c>
      <c r="H46" s="37">
        <v>42</v>
      </c>
      <c r="I46" s="55" t="s">
        <v>57</v>
      </c>
      <c r="J46" s="56">
        <v>585</v>
      </c>
      <c r="K46" s="57">
        <v>0</v>
      </c>
      <c r="L46" s="57">
        <v>19</v>
      </c>
      <c r="M46" s="57">
        <v>19</v>
      </c>
      <c r="N46" s="58">
        <v>11115</v>
      </c>
      <c r="O46" s="59">
        <v>28</v>
      </c>
      <c r="P46" s="59">
        <v>12</v>
      </c>
      <c r="Q46" s="61">
        <v>0.4</v>
      </c>
      <c r="R46" s="61">
        <v>134.40000000000003</v>
      </c>
      <c r="S46" s="62" t="s">
        <v>316</v>
      </c>
      <c r="T46" s="59">
        <v>0</v>
      </c>
      <c r="U46" s="58">
        <v>0</v>
      </c>
      <c r="V46" s="38" t="s">
        <v>45</v>
      </c>
      <c r="W46" s="58">
        <v>11249.4</v>
      </c>
    </row>
    <row r="47" spans="1:23" ht="61" x14ac:dyDescent="0.2">
      <c r="A47" s="52" t="s">
        <v>265</v>
      </c>
      <c r="B47" s="394" t="s">
        <v>1035</v>
      </c>
      <c r="C47" s="395" t="s">
        <v>115</v>
      </c>
      <c r="D47" s="395" t="s">
        <v>54</v>
      </c>
      <c r="E47" s="396" t="s">
        <v>318</v>
      </c>
      <c r="F47" s="396" t="s">
        <v>127</v>
      </c>
      <c r="G47" s="396" t="s">
        <v>128</v>
      </c>
      <c r="H47" s="35">
        <v>42</v>
      </c>
      <c r="I47" s="53" t="s">
        <v>251</v>
      </c>
      <c r="J47" s="93">
        <v>585</v>
      </c>
      <c r="K47" s="94">
        <v>0</v>
      </c>
      <c r="L47" s="397">
        <v>15</v>
      </c>
      <c r="M47" s="94">
        <v>15</v>
      </c>
      <c r="N47" s="63">
        <v>8775</v>
      </c>
      <c r="O47" s="95">
        <v>28</v>
      </c>
      <c r="P47" s="95">
        <v>110</v>
      </c>
      <c r="Q47" s="131">
        <v>0.4</v>
      </c>
      <c r="R47" s="131">
        <v>1232</v>
      </c>
      <c r="S47" s="222" t="s">
        <v>319</v>
      </c>
      <c r="T47" s="95">
        <v>300</v>
      </c>
      <c r="U47" s="63">
        <v>4500</v>
      </c>
      <c r="V47" s="36" t="s">
        <v>45</v>
      </c>
      <c r="W47" s="63">
        <v>14507</v>
      </c>
    </row>
    <row r="48" spans="1:23" ht="49" x14ac:dyDescent="0.2">
      <c r="A48" s="52" t="s">
        <v>453</v>
      </c>
      <c r="B48" s="394" t="s">
        <v>1041</v>
      </c>
      <c r="C48" s="395" t="s">
        <v>115</v>
      </c>
      <c r="D48" s="395" t="s">
        <v>154</v>
      </c>
      <c r="E48" s="396" t="s">
        <v>454</v>
      </c>
      <c r="F48" s="396" t="s">
        <v>455</v>
      </c>
      <c r="G48" s="396" t="s">
        <v>1042</v>
      </c>
      <c r="H48" s="35">
        <v>42</v>
      </c>
      <c r="I48" s="53" t="s">
        <v>57</v>
      </c>
      <c r="J48" s="93">
        <v>585</v>
      </c>
      <c r="K48" s="94">
        <v>0</v>
      </c>
      <c r="L48" s="94">
        <v>15</v>
      </c>
      <c r="M48" s="94">
        <v>15</v>
      </c>
      <c r="N48" s="63">
        <v>8775</v>
      </c>
      <c r="O48" s="63">
        <v>28</v>
      </c>
      <c r="P48" s="63">
        <v>16</v>
      </c>
      <c r="Q48" s="96">
        <v>0.4</v>
      </c>
      <c r="R48" s="96">
        <v>179.20000000000002</v>
      </c>
      <c r="S48" s="82" t="s">
        <v>456</v>
      </c>
      <c r="T48" s="63">
        <v>0</v>
      </c>
      <c r="U48" s="63">
        <v>0</v>
      </c>
      <c r="V48" s="36" t="s">
        <v>45</v>
      </c>
      <c r="W48" s="63">
        <v>8954.2000000000007</v>
      </c>
    </row>
    <row r="49" spans="1:23" ht="37" x14ac:dyDescent="0.2">
      <c r="A49" s="52" t="s">
        <v>453</v>
      </c>
      <c r="B49" s="53"/>
      <c r="C49" s="33" t="s">
        <v>115</v>
      </c>
      <c r="D49" s="33" t="s">
        <v>154</v>
      </c>
      <c r="E49" s="69" t="s">
        <v>458</v>
      </c>
      <c r="F49" s="69" t="s">
        <v>459</v>
      </c>
      <c r="G49" s="69" t="s">
        <v>139</v>
      </c>
      <c r="H49" s="35">
        <v>42</v>
      </c>
      <c r="I49" s="53" t="s">
        <v>57</v>
      </c>
      <c r="J49" s="93">
        <v>585</v>
      </c>
      <c r="K49" s="94">
        <v>0</v>
      </c>
      <c r="L49" s="94">
        <v>18</v>
      </c>
      <c r="M49" s="94">
        <v>18</v>
      </c>
      <c r="N49" s="63">
        <v>10530</v>
      </c>
      <c r="O49" s="63">
        <v>28</v>
      </c>
      <c r="P49" s="63">
        <v>38</v>
      </c>
      <c r="Q49" s="96">
        <v>0.4</v>
      </c>
      <c r="R49" s="96">
        <v>425.6</v>
      </c>
      <c r="S49" s="82" t="s">
        <v>460</v>
      </c>
      <c r="T49" s="63">
        <v>0</v>
      </c>
      <c r="U49" s="63">
        <v>0</v>
      </c>
      <c r="V49" s="36" t="s">
        <v>45</v>
      </c>
      <c r="W49" s="63">
        <v>10955.6</v>
      </c>
    </row>
    <row r="50" spans="1:23" ht="61" x14ac:dyDescent="0.2">
      <c r="A50" s="52" t="s">
        <v>472</v>
      </c>
      <c r="B50" s="394" t="s">
        <v>1043</v>
      </c>
      <c r="C50" s="395" t="s">
        <v>115</v>
      </c>
      <c r="D50" s="395" t="s">
        <v>149</v>
      </c>
      <c r="E50" s="396" t="s">
        <v>266</v>
      </c>
      <c r="F50" s="396" t="s">
        <v>473</v>
      </c>
      <c r="G50" s="395" t="s">
        <v>474</v>
      </c>
      <c r="H50" s="35">
        <v>56</v>
      </c>
      <c r="I50" s="53" t="s">
        <v>44</v>
      </c>
      <c r="J50" s="93">
        <v>1200</v>
      </c>
      <c r="K50" s="94">
        <v>0</v>
      </c>
      <c r="L50" s="397">
        <v>0</v>
      </c>
      <c r="M50" s="94">
        <v>0</v>
      </c>
      <c r="N50" s="63">
        <v>0</v>
      </c>
      <c r="O50" s="63">
        <v>0</v>
      </c>
      <c r="P50" s="63">
        <v>0</v>
      </c>
      <c r="Q50" s="96">
        <v>0.4</v>
      </c>
      <c r="R50" s="96">
        <v>0</v>
      </c>
      <c r="S50" s="128"/>
      <c r="T50" s="63">
        <v>0</v>
      </c>
      <c r="U50" s="63">
        <v>0</v>
      </c>
      <c r="V50" s="215">
        <v>0</v>
      </c>
      <c r="W50" s="63">
        <v>0</v>
      </c>
    </row>
    <row r="51" spans="1:23" ht="37" x14ac:dyDescent="0.2">
      <c r="A51" s="52" t="s">
        <v>472</v>
      </c>
      <c r="B51" s="53"/>
      <c r="C51" s="33" t="s">
        <v>115</v>
      </c>
      <c r="D51" s="33" t="s">
        <v>154</v>
      </c>
      <c r="E51" s="69" t="s">
        <v>305</v>
      </c>
      <c r="F51" s="69" t="s">
        <v>473</v>
      </c>
      <c r="G51" s="33" t="s">
        <v>474</v>
      </c>
      <c r="H51" s="35">
        <v>56</v>
      </c>
      <c r="I51" s="53" t="s">
        <v>44</v>
      </c>
      <c r="J51" s="93">
        <v>1200</v>
      </c>
      <c r="K51" s="94">
        <v>0</v>
      </c>
      <c r="L51" s="94">
        <v>15</v>
      </c>
      <c r="M51" s="94">
        <v>15</v>
      </c>
      <c r="N51" s="63">
        <v>18000</v>
      </c>
      <c r="O51" s="63">
        <v>0</v>
      </c>
      <c r="P51" s="63">
        <v>0</v>
      </c>
      <c r="Q51" s="96">
        <v>0.4</v>
      </c>
      <c r="R51" s="96">
        <v>0</v>
      </c>
      <c r="S51" s="82"/>
      <c r="T51" s="63">
        <v>0</v>
      </c>
      <c r="U51" s="63">
        <v>0</v>
      </c>
      <c r="V51" s="138">
        <v>0</v>
      </c>
      <c r="W51" s="63">
        <v>18000</v>
      </c>
    </row>
    <row r="52" spans="1:23" ht="37" x14ac:dyDescent="0.2">
      <c r="A52" s="248" t="s">
        <v>472</v>
      </c>
      <c r="B52" s="249"/>
      <c r="C52" s="33" t="s">
        <v>115</v>
      </c>
      <c r="D52" s="33" t="s">
        <v>54</v>
      </c>
      <c r="E52" s="69" t="s">
        <v>477</v>
      </c>
      <c r="F52" s="69" t="s">
        <v>436</v>
      </c>
      <c r="G52" s="33" t="s">
        <v>478</v>
      </c>
      <c r="H52" s="35">
        <v>56</v>
      </c>
      <c r="I52" s="53" t="s">
        <v>57</v>
      </c>
      <c r="J52" s="93">
        <v>585</v>
      </c>
      <c r="K52" s="94">
        <v>15</v>
      </c>
      <c r="L52" s="94">
        <v>0</v>
      </c>
      <c r="M52" s="94">
        <v>15</v>
      </c>
      <c r="N52" s="63">
        <v>8775</v>
      </c>
      <c r="O52" s="63">
        <v>36</v>
      </c>
      <c r="P52" s="63">
        <v>27</v>
      </c>
      <c r="Q52" s="96">
        <v>0.4</v>
      </c>
      <c r="R52" s="96">
        <v>388.8</v>
      </c>
      <c r="S52" s="226" t="s">
        <v>479</v>
      </c>
      <c r="T52" s="63">
        <v>0</v>
      </c>
      <c r="U52" s="63">
        <v>0</v>
      </c>
      <c r="V52" s="390"/>
      <c r="W52" s="63">
        <v>9163.7999999999993</v>
      </c>
    </row>
    <row r="53" spans="1:23" ht="37" x14ac:dyDescent="0.2">
      <c r="A53" s="52" t="s">
        <v>472</v>
      </c>
      <c r="B53" s="53" t="s">
        <v>38</v>
      </c>
      <c r="C53" s="33" t="s">
        <v>115</v>
      </c>
      <c r="D53" s="33" t="s">
        <v>54</v>
      </c>
      <c r="E53" s="69" t="s">
        <v>481</v>
      </c>
      <c r="F53" s="69" t="s">
        <v>436</v>
      </c>
      <c r="G53" s="33" t="s">
        <v>478</v>
      </c>
      <c r="H53" s="35">
        <v>56</v>
      </c>
      <c r="I53" s="53" t="s">
        <v>57</v>
      </c>
      <c r="J53" s="93">
        <v>585</v>
      </c>
      <c r="K53" s="94">
        <v>21</v>
      </c>
      <c r="L53" s="94">
        <v>0</v>
      </c>
      <c r="M53" s="94">
        <v>21</v>
      </c>
      <c r="N53" s="63">
        <v>12285</v>
      </c>
      <c r="O53" s="63">
        <v>36</v>
      </c>
      <c r="P53" s="63">
        <v>56</v>
      </c>
      <c r="Q53" s="96">
        <v>0.4</v>
      </c>
      <c r="R53" s="96">
        <v>806.40000000000009</v>
      </c>
      <c r="S53" s="226" t="s">
        <v>482</v>
      </c>
      <c r="T53" s="63">
        <v>0</v>
      </c>
      <c r="U53" s="63">
        <v>0</v>
      </c>
      <c r="V53" s="36"/>
      <c r="W53" s="63">
        <v>13091.4</v>
      </c>
    </row>
    <row r="54" spans="1:23" ht="37" x14ac:dyDescent="0.2">
      <c r="A54" s="252" t="s">
        <v>502</v>
      </c>
      <c r="B54" s="249" t="s">
        <v>503</v>
      </c>
      <c r="C54" s="33" t="s">
        <v>115</v>
      </c>
      <c r="D54" s="33" t="s">
        <v>154</v>
      </c>
      <c r="E54" s="69" t="s">
        <v>150</v>
      </c>
      <c r="F54" s="259" t="s">
        <v>158</v>
      </c>
      <c r="G54" s="69" t="s">
        <v>504</v>
      </c>
      <c r="H54" s="35">
        <v>0</v>
      </c>
      <c r="I54" s="53" t="s">
        <v>44</v>
      </c>
      <c r="J54" s="93">
        <v>175</v>
      </c>
      <c r="K54" s="94">
        <v>0</v>
      </c>
      <c r="L54" s="94">
        <v>0</v>
      </c>
      <c r="M54" s="94">
        <v>0</v>
      </c>
      <c r="N54" s="63">
        <v>0</v>
      </c>
      <c r="O54" s="63">
        <v>0</v>
      </c>
      <c r="P54" s="63">
        <v>0</v>
      </c>
      <c r="Q54" s="96">
        <v>0.4</v>
      </c>
      <c r="R54" s="96">
        <v>0</v>
      </c>
      <c r="S54" s="96" t="s">
        <v>45</v>
      </c>
      <c r="T54" s="63">
        <v>0</v>
      </c>
      <c r="U54" s="63">
        <v>0</v>
      </c>
      <c r="V54" s="391"/>
      <c r="W54" s="63">
        <v>0</v>
      </c>
    </row>
    <row r="55" spans="1:23" ht="60" x14ac:dyDescent="0.2">
      <c r="A55" s="252" t="s">
        <v>502</v>
      </c>
      <c r="B55" s="249" t="s">
        <v>503</v>
      </c>
      <c r="C55" s="33" t="s">
        <v>115</v>
      </c>
      <c r="D55" s="255" t="s">
        <v>486</v>
      </c>
      <c r="E55" s="260">
        <v>2895</v>
      </c>
      <c r="F55" s="260" t="s">
        <v>158</v>
      </c>
      <c r="G55" s="255" t="s">
        <v>506</v>
      </c>
      <c r="H55" s="35" t="s">
        <v>158</v>
      </c>
      <c r="I55" s="53" t="s">
        <v>507</v>
      </c>
      <c r="J55" s="93">
        <v>0</v>
      </c>
      <c r="K55" s="94">
        <v>0</v>
      </c>
      <c r="L55" s="94">
        <v>0</v>
      </c>
      <c r="M55" s="94">
        <v>0</v>
      </c>
      <c r="N55" s="63">
        <v>0</v>
      </c>
      <c r="O55" s="63">
        <v>0</v>
      </c>
      <c r="P55" s="63">
        <v>0</v>
      </c>
      <c r="Q55" s="96">
        <v>0</v>
      </c>
      <c r="R55" s="96">
        <v>0</v>
      </c>
      <c r="S55" s="96" t="s">
        <v>45</v>
      </c>
      <c r="T55" s="63">
        <v>0</v>
      </c>
      <c r="U55" s="63">
        <v>0</v>
      </c>
      <c r="V55" s="391"/>
      <c r="W55" s="63">
        <v>0</v>
      </c>
    </row>
    <row r="56" spans="1:23" x14ac:dyDescent="0.2">
      <c r="A56" s="52" t="s">
        <v>509</v>
      </c>
      <c r="B56" s="160" t="s">
        <v>510</v>
      </c>
      <c r="C56" s="33" t="s">
        <v>115</v>
      </c>
      <c r="D56" s="33" t="s">
        <v>149</v>
      </c>
      <c r="E56" s="63" t="s">
        <v>155</v>
      </c>
      <c r="F56" s="261" t="s">
        <v>158</v>
      </c>
      <c r="G56" s="261" t="s">
        <v>158</v>
      </c>
      <c r="H56" s="35" t="s">
        <v>158</v>
      </c>
      <c r="I56" s="262" t="s">
        <v>158</v>
      </c>
      <c r="J56" s="93">
        <v>175</v>
      </c>
      <c r="K56" s="94">
        <v>0</v>
      </c>
      <c r="L56" s="94">
        <v>13</v>
      </c>
      <c r="M56" s="94">
        <v>13</v>
      </c>
      <c r="N56" s="63">
        <v>2275</v>
      </c>
      <c r="O56" s="63">
        <v>0</v>
      </c>
      <c r="P56" s="63">
        <v>0</v>
      </c>
      <c r="Q56" s="96">
        <v>0.4</v>
      </c>
      <c r="R56" s="96">
        <v>0</v>
      </c>
      <c r="S56" s="96" t="s">
        <v>45</v>
      </c>
      <c r="T56" s="63">
        <v>0</v>
      </c>
      <c r="U56" s="63">
        <v>0</v>
      </c>
      <c r="V56" s="391"/>
      <c r="W56" s="63">
        <v>2275</v>
      </c>
    </row>
    <row r="57" spans="1:23" x14ac:dyDescent="0.2">
      <c r="A57" s="52" t="s">
        <v>509</v>
      </c>
      <c r="B57" s="53"/>
      <c r="C57" s="33" t="s">
        <v>115</v>
      </c>
      <c r="D57" s="33" t="s">
        <v>154</v>
      </c>
      <c r="E57" s="63" t="s">
        <v>155</v>
      </c>
      <c r="F57" s="261" t="s">
        <v>158</v>
      </c>
      <c r="G57" s="261" t="s">
        <v>158</v>
      </c>
      <c r="H57" s="35" t="s">
        <v>158</v>
      </c>
      <c r="I57" s="262" t="s">
        <v>158</v>
      </c>
      <c r="J57" s="93">
        <v>175</v>
      </c>
      <c r="K57" s="94">
        <v>0</v>
      </c>
      <c r="L57" s="94">
        <v>62</v>
      </c>
      <c r="M57" s="94">
        <v>62</v>
      </c>
      <c r="N57" s="63">
        <v>10850</v>
      </c>
      <c r="O57" s="63">
        <v>0</v>
      </c>
      <c r="P57" s="63">
        <v>0</v>
      </c>
      <c r="Q57" s="96">
        <v>0.4</v>
      </c>
      <c r="R57" s="96">
        <v>0</v>
      </c>
      <c r="S57" s="96" t="s">
        <v>45</v>
      </c>
      <c r="T57" s="63">
        <v>0</v>
      </c>
      <c r="U57" s="63">
        <v>0</v>
      </c>
      <c r="V57" s="391"/>
      <c r="W57" s="63">
        <v>10850</v>
      </c>
    </row>
    <row r="58" spans="1:23" x14ac:dyDescent="0.2">
      <c r="A58" s="52" t="s">
        <v>509</v>
      </c>
      <c r="B58" s="53"/>
      <c r="C58" s="33" t="s">
        <v>115</v>
      </c>
      <c r="D58" s="33" t="s">
        <v>54</v>
      </c>
      <c r="E58" s="63" t="s">
        <v>155</v>
      </c>
      <c r="F58" s="261" t="s">
        <v>158</v>
      </c>
      <c r="G58" s="261" t="s">
        <v>158</v>
      </c>
      <c r="H58" s="35" t="s">
        <v>158</v>
      </c>
      <c r="I58" s="262" t="s">
        <v>158</v>
      </c>
      <c r="J58" s="93">
        <v>175</v>
      </c>
      <c r="K58" s="94">
        <v>0</v>
      </c>
      <c r="L58" s="94">
        <v>23</v>
      </c>
      <c r="M58" s="94">
        <v>23</v>
      </c>
      <c r="N58" s="63">
        <v>4025</v>
      </c>
      <c r="O58" s="63">
        <v>0</v>
      </c>
      <c r="P58" s="63">
        <v>0</v>
      </c>
      <c r="Q58" s="96">
        <v>0.4</v>
      </c>
      <c r="R58" s="96">
        <v>0</v>
      </c>
      <c r="S58" s="96" t="s">
        <v>45</v>
      </c>
      <c r="T58" s="63">
        <v>0</v>
      </c>
      <c r="U58" s="63">
        <v>0</v>
      </c>
      <c r="V58" s="391"/>
      <c r="W58" s="63">
        <v>4025</v>
      </c>
    </row>
    <row r="59" spans="1:23" ht="25" x14ac:dyDescent="0.2">
      <c r="A59" s="52" t="s">
        <v>509</v>
      </c>
      <c r="B59" s="53"/>
      <c r="C59" s="33" t="s">
        <v>115</v>
      </c>
      <c r="D59" s="33" t="s">
        <v>158</v>
      </c>
      <c r="E59" s="266">
        <v>0</v>
      </c>
      <c r="F59" s="92">
        <v>40</v>
      </c>
      <c r="G59" s="267" t="s">
        <v>513</v>
      </c>
      <c r="H59" s="35" t="s">
        <v>158</v>
      </c>
      <c r="I59" s="53" t="s">
        <v>44</v>
      </c>
      <c r="J59" s="93">
        <v>0</v>
      </c>
      <c r="K59" s="94">
        <v>0</v>
      </c>
      <c r="L59" s="94">
        <v>0</v>
      </c>
      <c r="M59" s="94">
        <v>0</v>
      </c>
      <c r="N59" s="63">
        <v>0</v>
      </c>
      <c r="O59" s="63">
        <v>0</v>
      </c>
      <c r="P59" s="63">
        <v>0</v>
      </c>
      <c r="Q59" s="96">
        <v>0</v>
      </c>
      <c r="R59" s="96">
        <v>0</v>
      </c>
      <c r="S59" s="96" t="s">
        <v>45</v>
      </c>
      <c r="T59" s="63">
        <v>0</v>
      </c>
      <c r="U59" s="63">
        <v>0</v>
      </c>
      <c r="V59" s="391"/>
      <c r="W59" s="63">
        <v>0</v>
      </c>
    </row>
    <row r="60" spans="1:23" ht="25" x14ac:dyDescent="0.2">
      <c r="A60" s="52" t="s">
        <v>509</v>
      </c>
      <c r="B60" s="53"/>
      <c r="C60" s="33" t="s">
        <v>115</v>
      </c>
      <c r="D60" s="33" t="s">
        <v>158</v>
      </c>
      <c r="E60" s="266">
        <v>0</v>
      </c>
      <c r="F60" s="92">
        <v>20</v>
      </c>
      <c r="G60" s="268" t="s">
        <v>514</v>
      </c>
      <c r="H60" s="35" t="s">
        <v>158</v>
      </c>
      <c r="I60" s="53" t="s">
        <v>44</v>
      </c>
      <c r="J60" s="93">
        <v>0</v>
      </c>
      <c r="K60" s="94">
        <v>0</v>
      </c>
      <c r="L60" s="94">
        <v>0</v>
      </c>
      <c r="M60" s="94">
        <v>0</v>
      </c>
      <c r="N60" s="63">
        <v>0</v>
      </c>
      <c r="O60" s="63">
        <v>0</v>
      </c>
      <c r="P60" s="63">
        <v>0</v>
      </c>
      <c r="Q60" s="96">
        <v>0</v>
      </c>
      <c r="R60" s="96">
        <v>0</v>
      </c>
      <c r="S60" s="96" t="s">
        <v>45</v>
      </c>
      <c r="T60" s="63">
        <v>0</v>
      </c>
      <c r="U60" s="63">
        <v>0</v>
      </c>
      <c r="V60" s="391"/>
      <c r="W60" s="63">
        <v>0</v>
      </c>
    </row>
    <row r="61" spans="1:23" x14ac:dyDescent="0.2">
      <c r="A61" s="52" t="s">
        <v>509</v>
      </c>
      <c r="B61" s="53"/>
      <c r="C61" s="33" t="s">
        <v>115</v>
      </c>
      <c r="D61" s="253" t="s">
        <v>486</v>
      </c>
      <c r="E61" s="63" t="s">
        <v>155</v>
      </c>
      <c r="F61" s="261" t="s">
        <v>158</v>
      </c>
      <c r="G61" s="261" t="s">
        <v>158</v>
      </c>
      <c r="H61" s="35" t="s">
        <v>158</v>
      </c>
      <c r="I61" s="262" t="s">
        <v>158</v>
      </c>
      <c r="J61" s="93">
        <v>0</v>
      </c>
      <c r="K61" s="94">
        <v>0</v>
      </c>
      <c r="L61" s="94">
        <v>0</v>
      </c>
      <c r="M61" s="94">
        <v>0</v>
      </c>
      <c r="N61" s="63">
        <v>0</v>
      </c>
      <c r="O61" s="63">
        <v>0</v>
      </c>
      <c r="P61" s="63">
        <v>0</v>
      </c>
      <c r="Q61" s="96">
        <v>0</v>
      </c>
      <c r="R61" s="96">
        <v>0</v>
      </c>
      <c r="S61" s="96" t="s">
        <v>45</v>
      </c>
      <c r="T61" s="63">
        <v>0</v>
      </c>
      <c r="U61" s="63">
        <v>0</v>
      </c>
      <c r="V61" s="391"/>
      <c r="W61" s="63">
        <v>0</v>
      </c>
    </row>
    <row r="62" spans="1:23" ht="25" x14ac:dyDescent="0.2">
      <c r="A62" s="52" t="s">
        <v>509</v>
      </c>
      <c r="B62" s="53"/>
      <c r="C62" s="33" t="s">
        <v>115</v>
      </c>
      <c r="D62" s="253" t="s">
        <v>486</v>
      </c>
      <c r="E62" s="266">
        <v>0</v>
      </c>
      <c r="F62" s="92">
        <v>20</v>
      </c>
      <c r="G62" s="268" t="s">
        <v>515</v>
      </c>
      <c r="H62" s="35" t="s">
        <v>158</v>
      </c>
      <c r="I62" s="53" t="s">
        <v>44</v>
      </c>
      <c r="J62" s="93">
        <v>0</v>
      </c>
      <c r="K62" s="94">
        <v>0</v>
      </c>
      <c r="L62" s="94">
        <v>0</v>
      </c>
      <c r="M62" s="94">
        <v>0</v>
      </c>
      <c r="N62" s="63">
        <v>0</v>
      </c>
      <c r="O62" s="63">
        <v>0</v>
      </c>
      <c r="P62" s="63">
        <v>0</v>
      </c>
      <c r="Q62" s="96">
        <v>0</v>
      </c>
      <c r="R62" s="96">
        <v>0</v>
      </c>
      <c r="S62" s="96" t="s">
        <v>45</v>
      </c>
      <c r="T62" s="63">
        <v>0</v>
      </c>
      <c r="U62" s="63">
        <v>0</v>
      </c>
      <c r="V62" s="391"/>
      <c r="W62" s="63">
        <v>0</v>
      </c>
    </row>
    <row r="63" spans="1:23" ht="25" x14ac:dyDescent="0.2">
      <c r="A63" s="52" t="s">
        <v>509</v>
      </c>
      <c r="B63" s="53"/>
      <c r="C63" s="33" t="s">
        <v>115</v>
      </c>
      <c r="D63" s="253" t="s">
        <v>486</v>
      </c>
      <c r="E63" s="266">
        <v>0</v>
      </c>
      <c r="F63" s="92">
        <v>20</v>
      </c>
      <c r="G63" s="268" t="s">
        <v>517</v>
      </c>
      <c r="H63" s="35" t="s">
        <v>158</v>
      </c>
      <c r="I63" s="53" t="s">
        <v>44</v>
      </c>
      <c r="J63" s="93">
        <v>0</v>
      </c>
      <c r="K63" s="94">
        <v>0</v>
      </c>
      <c r="L63" s="94">
        <v>0</v>
      </c>
      <c r="M63" s="94">
        <v>0</v>
      </c>
      <c r="N63" s="63">
        <v>0</v>
      </c>
      <c r="O63" s="63">
        <v>0</v>
      </c>
      <c r="P63" s="63">
        <v>0</v>
      </c>
      <c r="Q63" s="96">
        <v>0</v>
      </c>
      <c r="R63" s="96">
        <v>0</v>
      </c>
      <c r="S63" s="96" t="s">
        <v>45</v>
      </c>
      <c r="T63" s="63">
        <v>0</v>
      </c>
      <c r="U63" s="63">
        <v>0</v>
      </c>
      <c r="V63" s="391"/>
      <c r="W63" s="63">
        <v>0</v>
      </c>
    </row>
    <row r="64" spans="1:23" ht="25" x14ac:dyDescent="0.2">
      <c r="A64" s="52" t="s">
        <v>509</v>
      </c>
      <c r="B64" s="53"/>
      <c r="C64" s="33" t="s">
        <v>115</v>
      </c>
      <c r="D64" s="253" t="s">
        <v>486</v>
      </c>
      <c r="E64" s="266">
        <v>0</v>
      </c>
      <c r="F64" s="92">
        <v>20</v>
      </c>
      <c r="G64" s="268" t="s">
        <v>518</v>
      </c>
      <c r="H64" s="35" t="s">
        <v>158</v>
      </c>
      <c r="I64" s="53" t="s">
        <v>44</v>
      </c>
      <c r="J64" s="93">
        <v>0</v>
      </c>
      <c r="K64" s="94">
        <v>0</v>
      </c>
      <c r="L64" s="94">
        <v>0</v>
      </c>
      <c r="M64" s="94">
        <v>0</v>
      </c>
      <c r="N64" s="63">
        <v>0</v>
      </c>
      <c r="O64" s="63">
        <v>0</v>
      </c>
      <c r="P64" s="63">
        <v>0</v>
      </c>
      <c r="Q64" s="96">
        <v>0</v>
      </c>
      <c r="R64" s="96">
        <v>0</v>
      </c>
      <c r="S64" s="96" t="s">
        <v>45</v>
      </c>
      <c r="T64" s="63">
        <v>0</v>
      </c>
      <c r="U64" s="63">
        <v>0</v>
      </c>
      <c r="V64" s="391"/>
      <c r="W64" s="63">
        <v>0</v>
      </c>
    </row>
    <row r="65" spans="1:23" ht="25" x14ac:dyDescent="0.2">
      <c r="A65" s="52" t="s">
        <v>509</v>
      </c>
      <c r="B65" s="53"/>
      <c r="C65" s="33" t="s">
        <v>115</v>
      </c>
      <c r="D65" s="253" t="s">
        <v>486</v>
      </c>
      <c r="E65" s="266">
        <v>0</v>
      </c>
      <c r="F65" s="92">
        <v>15</v>
      </c>
      <c r="G65" s="268" t="s">
        <v>520</v>
      </c>
      <c r="H65" s="35" t="s">
        <v>158</v>
      </c>
      <c r="I65" s="53" t="s">
        <v>44</v>
      </c>
      <c r="J65" s="93">
        <v>0</v>
      </c>
      <c r="K65" s="94">
        <v>0</v>
      </c>
      <c r="L65" s="94">
        <v>0</v>
      </c>
      <c r="M65" s="94">
        <v>0</v>
      </c>
      <c r="N65" s="63">
        <v>0</v>
      </c>
      <c r="O65" s="63">
        <v>0</v>
      </c>
      <c r="P65" s="63">
        <v>0</v>
      </c>
      <c r="Q65" s="96">
        <v>0</v>
      </c>
      <c r="R65" s="96">
        <v>0</v>
      </c>
      <c r="S65" s="96" t="s">
        <v>45</v>
      </c>
      <c r="T65" s="63">
        <v>0</v>
      </c>
      <c r="U65" s="63">
        <v>0</v>
      </c>
      <c r="V65" s="391"/>
      <c r="W65" s="63">
        <v>0</v>
      </c>
    </row>
    <row r="66" spans="1:23" ht="60" x14ac:dyDescent="0.2">
      <c r="A66" s="52" t="s">
        <v>509</v>
      </c>
      <c r="B66" s="53"/>
      <c r="C66" s="33" t="s">
        <v>115</v>
      </c>
      <c r="D66" s="253" t="s">
        <v>486</v>
      </c>
      <c r="E66" s="260">
        <v>31465</v>
      </c>
      <c r="F66" s="260" t="s">
        <v>158</v>
      </c>
      <c r="G66" s="255" t="s">
        <v>523</v>
      </c>
      <c r="H66" s="35" t="s">
        <v>158</v>
      </c>
      <c r="I66" s="53" t="s">
        <v>44</v>
      </c>
      <c r="J66" s="93">
        <v>0</v>
      </c>
      <c r="K66" s="94">
        <v>0</v>
      </c>
      <c r="L66" s="94">
        <v>0</v>
      </c>
      <c r="M66" s="94">
        <v>0</v>
      </c>
      <c r="N66" s="63">
        <v>0</v>
      </c>
      <c r="O66" s="63">
        <v>0</v>
      </c>
      <c r="P66" s="63">
        <v>0</v>
      </c>
      <c r="Q66" s="96">
        <v>0</v>
      </c>
      <c r="R66" s="96">
        <v>0</v>
      </c>
      <c r="S66" s="96" t="s">
        <v>45</v>
      </c>
      <c r="T66" s="63">
        <v>0</v>
      </c>
      <c r="U66" s="63">
        <v>0</v>
      </c>
      <c r="V66" s="391"/>
      <c r="W66" s="63">
        <v>0</v>
      </c>
    </row>
    <row r="67" spans="1:23" x14ac:dyDescent="0.2">
      <c r="A67" s="52" t="s">
        <v>509</v>
      </c>
      <c r="B67" s="53"/>
      <c r="C67" s="33" t="s">
        <v>115</v>
      </c>
      <c r="D67" s="33" t="s">
        <v>63</v>
      </c>
      <c r="E67" s="63" t="s">
        <v>155</v>
      </c>
      <c r="F67" s="261" t="s">
        <v>158</v>
      </c>
      <c r="G67" s="261" t="s">
        <v>158</v>
      </c>
      <c r="H67" s="35" t="s">
        <v>158</v>
      </c>
      <c r="I67" s="262" t="s">
        <v>158</v>
      </c>
      <c r="J67" s="93">
        <v>175</v>
      </c>
      <c r="K67" s="94">
        <v>0</v>
      </c>
      <c r="L67" s="94">
        <v>15</v>
      </c>
      <c r="M67" s="94">
        <v>15</v>
      </c>
      <c r="N67" s="63">
        <v>2625</v>
      </c>
      <c r="O67" s="63">
        <v>0</v>
      </c>
      <c r="P67" s="63">
        <v>0</v>
      </c>
      <c r="Q67" s="96">
        <v>0</v>
      </c>
      <c r="R67" s="96">
        <v>0</v>
      </c>
      <c r="S67" s="96" t="s">
        <v>45</v>
      </c>
      <c r="T67" s="63">
        <v>0</v>
      </c>
      <c r="U67" s="63">
        <v>0</v>
      </c>
      <c r="V67" s="391"/>
      <c r="W67" s="63">
        <v>2625</v>
      </c>
    </row>
    <row r="68" spans="1:23" x14ac:dyDescent="0.2">
      <c r="A68" s="52" t="s">
        <v>509</v>
      </c>
      <c r="B68" s="53"/>
      <c r="C68" s="33" t="s">
        <v>115</v>
      </c>
      <c r="D68" s="33" t="s">
        <v>40</v>
      </c>
      <c r="E68" s="63" t="s">
        <v>155</v>
      </c>
      <c r="F68" s="261" t="s">
        <v>158</v>
      </c>
      <c r="G68" s="261" t="s">
        <v>158</v>
      </c>
      <c r="H68" s="35" t="s">
        <v>158</v>
      </c>
      <c r="I68" s="262" t="s">
        <v>158</v>
      </c>
      <c r="J68" s="93">
        <v>175</v>
      </c>
      <c r="K68" s="94">
        <v>0</v>
      </c>
      <c r="L68" s="94">
        <v>22</v>
      </c>
      <c r="M68" s="94">
        <v>22</v>
      </c>
      <c r="N68" s="63">
        <v>3850</v>
      </c>
      <c r="O68" s="63">
        <v>0</v>
      </c>
      <c r="P68" s="63">
        <v>0</v>
      </c>
      <c r="Q68" s="96">
        <v>0</v>
      </c>
      <c r="R68" s="96">
        <v>0</v>
      </c>
      <c r="S68" s="96" t="s">
        <v>45</v>
      </c>
      <c r="T68" s="63">
        <v>0</v>
      </c>
      <c r="U68" s="63">
        <v>0</v>
      </c>
      <c r="V68" s="391"/>
      <c r="W68" s="63">
        <v>3850</v>
      </c>
    </row>
    <row r="69" spans="1:23" ht="61" x14ac:dyDescent="0.2">
      <c r="A69" s="52" t="s">
        <v>536</v>
      </c>
      <c r="B69" s="53"/>
      <c r="C69" s="33" t="s">
        <v>115</v>
      </c>
      <c r="D69" s="33" t="s">
        <v>149</v>
      </c>
      <c r="E69" s="69" t="s">
        <v>266</v>
      </c>
      <c r="F69" s="69" t="s">
        <v>243</v>
      </c>
      <c r="G69" s="69" t="s">
        <v>537</v>
      </c>
      <c r="H69" s="35">
        <v>42</v>
      </c>
      <c r="I69" s="53" t="s">
        <v>57</v>
      </c>
      <c r="J69" s="93">
        <v>585</v>
      </c>
      <c r="K69" s="94">
        <v>17</v>
      </c>
      <c r="L69" s="94">
        <v>0</v>
      </c>
      <c r="M69" s="94">
        <v>17</v>
      </c>
      <c r="N69" s="63">
        <v>9945</v>
      </c>
      <c r="O69" s="63">
        <v>28</v>
      </c>
      <c r="P69" s="63">
        <v>36</v>
      </c>
      <c r="Q69" s="96">
        <v>0.4</v>
      </c>
      <c r="R69" s="96">
        <v>403.2</v>
      </c>
      <c r="S69" s="222" t="s">
        <v>538</v>
      </c>
      <c r="T69" s="63">
        <v>0</v>
      </c>
      <c r="U69" s="63">
        <v>0</v>
      </c>
      <c r="V69" s="36" t="s">
        <v>45</v>
      </c>
      <c r="W69" s="63">
        <v>10348.200000000001</v>
      </c>
    </row>
    <row r="70" spans="1:23" ht="49" x14ac:dyDescent="0.2">
      <c r="A70" s="52" t="s">
        <v>536</v>
      </c>
      <c r="B70" s="53"/>
      <c r="C70" s="33" t="s">
        <v>115</v>
      </c>
      <c r="D70" s="33" t="s">
        <v>149</v>
      </c>
      <c r="E70" s="69" t="s">
        <v>541</v>
      </c>
      <c r="F70" s="69" t="s">
        <v>542</v>
      </c>
      <c r="G70" s="69" t="s">
        <v>543</v>
      </c>
      <c r="H70" s="35">
        <v>42</v>
      </c>
      <c r="I70" s="53" t="s">
        <v>57</v>
      </c>
      <c r="J70" s="93">
        <v>585</v>
      </c>
      <c r="K70" s="94">
        <v>0</v>
      </c>
      <c r="L70" s="94">
        <v>17</v>
      </c>
      <c r="M70" s="94">
        <v>17</v>
      </c>
      <c r="N70" s="63">
        <v>9945</v>
      </c>
      <c r="O70" s="63">
        <v>28</v>
      </c>
      <c r="P70" s="63">
        <v>17</v>
      </c>
      <c r="Q70" s="96">
        <v>0.4</v>
      </c>
      <c r="R70" s="96">
        <v>190.40000000000003</v>
      </c>
      <c r="S70" s="82" t="s">
        <v>544</v>
      </c>
      <c r="T70" s="63">
        <v>0</v>
      </c>
      <c r="U70" s="63">
        <v>0</v>
      </c>
      <c r="V70" s="36" t="s">
        <v>45</v>
      </c>
      <c r="W70" s="63">
        <v>10135.4</v>
      </c>
    </row>
    <row r="71" spans="1:23" ht="61" x14ac:dyDescent="0.2">
      <c r="A71" s="52" t="s">
        <v>536</v>
      </c>
      <c r="B71" s="53"/>
      <c r="C71" s="33" t="s">
        <v>115</v>
      </c>
      <c r="D71" s="33" t="s">
        <v>149</v>
      </c>
      <c r="E71" s="69" t="s">
        <v>271</v>
      </c>
      <c r="F71" s="69" t="s">
        <v>546</v>
      </c>
      <c r="G71" s="69" t="s">
        <v>543</v>
      </c>
      <c r="H71" s="35">
        <v>42</v>
      </c>
      <c r="I71" s="53" t="s">
        <v>251</v>
      </c>
      <c r="J71" s="93">
        <v>585</v>
      </c>
      <c r="K71" s="94">
        <v>0</v>
      </c>
      <c r="L71" s="94">
        <v>15</v>
      </c>
      <c r="M71" s="94">
        <v>15</v>
      </c>
      <c r="N71" s="63">
        <v>8775</v>
      </c>
      <c r="O71" s="63">
        <v>14</v>
      </c>
      <c r="P71" s="63">
        <v>55</v>
      </c>
      <c r="Q71" s="96">
        <v>0.4</v>
      </c>
      <c r="R71" s="96">
        <v>308</v>
      </c>
      <c r="S71" s="222" t="s">
        <v>547</v>
      </c>
      <c r="T71" s="63">
        <v>0</v>
      </c>
      <c r="U71" s="63">
        <v>0</v>
      </c>
      <c r="V71" s="36" t="s">
        <v>45</v>
      </c>
      <c r="W71" s="63">
        <v>9083</v>
      </c>
    </row>
    <row r="72" spans="1:23" ht="61" x14ac:dyDescent="0.2">
      <c r="A72" s="273" t="s">
        <v>536</v>
      </c>
      <c r="B72" s="249" t="s">
        <v>38</v>
      </c>
      <c r="C72" s="33" t="s">
        <v>115</v>
      </c>
      <c r="D72" s="33" t="s">
        <v>154</v>
      </c>
      <c r="E72" s="69" t="s">
        <v>550</v>
      </c>
      <c r="F72" s="69" t="s">
        <v>551</v>
      </c>
      <c r="G72" s="69" t="s">
        <v>537</v>
      </c>
      <c r="H72" s="35">
        <v>42</v>
      </c>
      <c r="I72" s="53" t="s">
        <v>57</v>
      </c>
      <c r="J72" s="93">
        <v>585</v>
      </c>
      <c r="K72" s="94">
        <v>20</v>
      </c>
      <c r="L72" s="94">
        <v>0</v>
      </c>
      <c r="M72" s="94">
        <v>20</v>
      </c>
      <c r="N72" s="63">
        <v>11700</v>
      </c>
      <c r="O72" s="63">
        <v>28</v>
      </c>
      <c r="P72" s="63">
        <v>68</v>
      </c>
      <c r="Q72" s="96">
        <v>0.4</v>
      </c>
      <c r="R72" s="96">
        <v>761.60000000000014</v>
      </c>
      <c r="S72" s="222" t="s">
        <v>552</v>
      </c>
      <c r="T72" s="63">
        <v>0</v>
      </c>
      <c r="U72" s="63">
        <v>0</v>
      </c>
      <c r="V72" s="36" t="s">
        <v>45</v>
      </c>
      <c r="W72" s="63">
        <v>12461.6</v>
      </c>
    </row>
    <row r="73" spans="1:23" ht="61" x14ac:dyDescent="0.2">
      <c r="A73" s="273" t="s">
        <v>536</v>
      </c>
      <c r="B73" s="249" t="s">
        <v>38</v>
      </c>
      <c r="C73" s="33" t="s">
        <v>115</v>
      </c>
      <c r="D73" s="33" t="s">
        <v>154</v>
      </c>
      <c r="E73" s="69" t="s">
        <v>301</v>
      </c>
      <c r="F73" s="69" t="s">
        <v>551</v>
      </c>
      <c r="G73" s="69" t="s">
        <v>537</v>
      </c>
      <c r="H73" s="35">
        <v>42</v>
      </c>
      <c r="I73" s="53" t="s">
        <v>57</v>
      </c>
      <c r="J73" s="93">
        <v>585</v>
      </c>
      <c r="K73" s="94">
        <v>0</v>
      </c>
      <c r="L73" s="94">
        <v>15</v>
      </c>
      <c r="M73" s="94">
        <v>15</v>
      </c>
      <c r="N73" s="63">
        <v>8775</v>
      </c>
      <c r="O73" s="63">
        <v>28</v>
      </c>
      <c r="P73" s="63">
        <v>12</v>
      </c>
      <c r="Q73" s="96">
        <v>0.4</v>
      </c>
      <c r="R73" s="96">
        <v>134.40000000000003</v>
      </c>
      <c r="S73" s="222" t="s">
        <v>552</v>
      </c>
      <c r="T73" s="63">
        <v>0</v>
      </c>
      <c r="U73" s="63">
        <v>0</v>
      </c>
      <c r="V73" s="36" t="s">
        <v>45</v>
      </c>
      <c r="W73" s="63">
        <v>8909.4</v>
      </c>
    </row>
    <row r="74" spans="1:23" ht="49" x14ac:dyDescent="0.2">
      <c r="A74" s="273" t="s">
        <v>536</v>
      </c>
      <c r="B74" s="249"/>
      <c r="C74" s="33" t="s">
        <v>115</v>
      </c>
      <c r="D74" s="33" t="s">
        <v>154</v>
      </c>
      <c r="E74" s="69" t="s">
        <v>157</v>
      </c>
      <c r="F74" s="69" t="s">
        <v>551</v>
      </c>
      <c r="G74" s="69" t="s">
        <v>543</v>
      </c>
      <c r="H74" s="35">
        <v>42</v>
      </c>
      <c r="I74" s="53" t="s">
        <v>57</v>
      </c>
      <c r="J74" s="93">
        <v>585</v>
      </c>
      <c r="K74" s="94">
        <v>19</v>
      </c>
      <c r="L74" s="94">
        <v>0</v>
      </c>
      <c r="M74" s="94">
        <v>19</v>
      </c>
      <c r="N74" s="63">
        <v>11115</v>
      </c>
      <c r="O74" s="63">
        <v>28</v>
      </c>
      <c r="P74" s="63">
        <v>24</v>
      </c>
      <c r="Q74" s="96">
        <v>0.4</v>
      </c>
      <c r="R74" s="96">
        <v>268.80000000000007</v>
      </c>
      <c r="S74" s="82" t="s">
        <v>555</v>
      </c>
      <c r="T74" s="63">
        <v>0</v>
      </c>
      <c r="U74" s="63">
        <v>0</v>
      </c>
      <c r="V74" s="36" t="s">
        <v>45</v>
      </c>
      <c r="W74" s="63">
        <v>11383.8</v>
      </c>
    </row>
    <row r="75" spans="1:23" ht="49" x14ac:dyDescent="0.2">
      <c r="A75" s="273" t="s">
        <v>536</v>
      </c>
      <c r="B75" s="249"/>
      <c r="C75" s="33" t="s">
        <v>115</v>
      </c>
      <c r="D75" s="33" t="s">
        <v>63</v>
      </c>
      <c r="E75" s="69" t="s">
        <v>557</v>
      </c>
      <c r="F75" s="69" t="s">
        <v>551</v>
      </c>
      <c r="G75" s="69" t="s">
        <v>543</v>
      </c>
      <c r="H75" s="35">
        <v>42</v>
      </c>
      <c r="I75" s="53" t="s">
        <v>57</v>
      </c>
      <c r="J75" s="93">
        <v>585</v>
      </c>
      <c r="K75" s="94">
        <v>0</v>
      </c>
      <c r="L75" s="94">
        <v>19</v>
      </c>
      <c r="M75" s="94">
        <v>19</v>
      </c>
      <c r="N75" s="63">
        <v>11115</v>
      </c>
      <c r="O75" s="95">
        <v>28</v>
      </c>
      <c r="P75" s="95">
        <v>30</v>
      </c>
      <c r="Q75" s="131">
        <v>0.4</v>
      </c>
      <c r="R75" s="131">
        <v>336</v>
      </c>
      <c r="S75" s="82" t="s">
        <v>558</v>
      </c>
      <c r="T75" s="95">
        <v>0</v>
      </c>
      <c r="U75" s="63">
        <v>0</v>
      </c>
      <c r="V75" s="36" t="s">
        <v>45</v>
      </c>
      <c r="W75" s="63">
        <v>11451</v>
      </c>
    </row>
    <row r="76" spans="1:23" ht="25" x14ac:dyDescent="0.2">
      <c r="A76" s="273" t="s">
        <v>560</v>
      </c>
      <c r="B76" s="249" t="s">
        <v>38</v>
      </c>
      <c r="C76" s="33" t="s">
        <v>115</v>
      </c>
      <c r="D76" s="33" t="s">
        <v>149</v>
      </c>
      <c r="E76" s="164" t="s">
        <v>266</v>
      </c>
      <c r="F76" s="69" t="s">
        <v>561</v>
      </c>
      <c r="G76" s="69" t="s">
        <v>562</v>
      </c>
      <c r="H76" s="35">
        <v>42</v>
      </c>
      <c r="I76" s="53" t="s">
        <v>57</v>
      </c>
      <c r="J76" s="93">
        <v>585</v>
      </c>
      <c r="K76" s="94">
        <v>0</v>
      </c>
      <c r="L76" s="94">
        <v>17</v>
      </c>
      <c r="M76" s="94">
        <v>17</v>
      </c>
      <c r="N76" s="63">
        <v>9945</v>
      </c>
      <c r="O76" s="95">
        <v>28</v>
      </c>
      <c r="P76" s="95">
        <v>36</v>
      </c>
      <c r="Q76" s="131">
        <v>0.4</v>
      </c>
      <c r="R76" s="131">
        <v>403.2</v>
      </c>
      <c r="S76" s="82" t="s">
        <v>563</v>
      </c>
      <c r="T76" s="95">
        <v>0</v>
      </c>
      <c r="U76" s="63">
        <v>0</v>
      </c>
      <c r="V76" s="36" t="s">
        <v>45</v>
      </c>
      <c r="W76" s="63">
        <v>10348.200000000001</v>
      </c>
    </row>
    <row r="77" spans="1:23" ht="73" x14ac:dyDescent="0.2">
      <c r="A77" s="276" t="s">
        <v>560</v>
      </c>
      <c r="B77" s="277" t="s">
        <v>38</v>
      </c>
      <c r="C77" s="122" t="s">
        <v>115</v>
      </c>
      <c r="D77" s="122" t="s">
        <v>154</v>
      </c>
      <c r="E77" s="177" t="s">
        <v>566</v>
      </c>
      <c r="F77" s="74" t="s">
        <v>567</v>
      </c>
      <c r="G77" s="74" t="s">
        <v>568</v>
      </c>
      <c r="H77" s="124">
        <v>42</v>
      </c>
      <c r="I77" s="121" t="s">
        <v>57</v>
      </c>
      <c r="J77" s="77">
        <v>585</v>
      </c>
      <c r="K77" s="78">
        <v>0</v>
      </c>
      <c r="L77" s="78">
        <v>0</v>
      </c>
      <c r="M77" s="78">
        <v>0</v>
      </c>
      <c r="N77" s="79">
        <v>0</v>
      </c>
      <c r="O77" s="80">
        <v>0</v>
      </c>
      <c r="P77" s="80">
        <v>78</v>
      </c>
      <c r="Q77" s="127">
        <v>0.4</v>
      </c>
      <c r="R77" s="127">
        <v>0</v>
      </c>
      <c r="S77" s="128" t="s">
        <v>569</v>
      </c>
      <c r="T77" s="80">
        <v>0</v>
      </c>
      <c r="U77" s="79">
        <v>0</v>
      </c>
      <c r="V77" s="386" t="s">
        <v>570</v>
      </c>
      <c r="W77" s="79">
        <v>0</v>
      </c>
    </row>
    <row r="78" spans="1:23" ht="73" x14ac:dyDescent="0.2">
      <c r="A78" s="248" t="s">
        <v>560</v>
      </c>
      <c r="B78" s="394" t="s">
        <v>1001</v>
      </c>
      <c r="C78" s="395" t="s">
        <v>115</v>
      </c>
      <c r="D78" s="395" t="s">
        <v>54</v>
      </c>
      <c r="E78" s="396" t="s">
        <v>220</v>
      </c>
      <c r="F78" s="396" t="s">
        <v>221</v>
      </c>
      <c r="G78" s="69" t="s">
        <v>568</v>
      </c>
      <c r="H78" s="35">
        <v>42</v>
      </c>
      <c r="I78" s="53" t="s">
        <v>57</v>
      </c>
      <c r="J78" s="93">
        <v>585</v>
      </c>
      <c r="K78" s="94">
        <v>0</v>
      </c>
      <c r="L78" s="94">
        <v>0</v>
      </c>
      <c r="M78" s="94">
        <v>0</v>
      </c>
      <c r="N78" s="63">
        <v>0</v>
      </c>
      <c r="O78" s="95">
        <v>0</v>
      </c>
      <c r="P78" s="95">
        <v>10</v>
      </c>
      <c r="Q78" s="131">
        <v>0.4</v>
      </c>
      <c r="R78" s="96">
        <v>0</v>
      </c>
      <c r="S78" s="82"/>
      <c r="T78" s="95">
        <v>300</v>
      </c>
      <c r="U78" s="63">
        <v>0</v>
      </c>
      <c r="V78" s="36" t="s">
        <v>570</v>
      </c>
      <c r="W78" s="63">
        <v>0</v>
      </c>
    </row>
    <row r="79" spans="1:23" ht="85" x14ac:dyDescent="0.2">
      <c r="A79" s="248" t="s">
        <v>573</v>
      </c>
      <c r="B79" s="394" t="s">
        <v>1000</v>
      </c>
      <c r="C79" s="395" t="s">
        <v>115</v>
      </c>
      <c r="D79" s="395" t="s">
        <v>63</v>
      </c>
      <c r="E79" s="396" t="s">
        <v>574</v>
      </c>
      <c r="F79" s="396" t="s">
        <v>575</v>
      </c>
      <c r="G79" s="69" t="s">
        <v>568</v>
      </c>
      <c r="H79" s="35">
        <v>42</v>
      </c>
      <c r="I79" s="53" t="s">
        <v>251</v>
      </c>
      <c r="J79" s="93">
        <v>585</v>
      </c>
      <c r="K79" s="94">
        <v>0</v>
      </c>
      <c r="L79" s="94">
        <v>0</v>
      </c>
      <c r="M79" s="94">
        <v>0</v>
      </c>
      <c r="N79" s="63">
        <v>0</v>
      </c>
      <c r="O79" s="95">
        <v>0</v>
      </c>
      <c r="P79" s="95">
        <v>45</v>
      </c>
      <c r="Q79" s="131">
        <v>0.4</v>
      </c>
      <c r="R79" s="131">
        <v>0</v>
      </c>
      <c r="S79" s="222" t="s">
        <v>576</v>
      </c>
      <c r="T79" s="95">
        <v>300</v>
      </c>
      <c r="U79" s="63">
        <v>0</v>
      </c>
      <c r="V79" s="36" t="s">
        <v>570</v>
      </c>
      <c r="W79" s="63">
        <v>0</v>
      </c>
    </row>
    <row r="80" spans="1:23" ht="85" x14ac:dyDescent="0.2">
      <c r="A80" s="248" t="s">
        <v>573</v>
      </c>
      <c r="B80" s="394" t="s">
        <v>999</v>
      </c>
      <c r="C80" s="395" t="s">
        <v>115</v>
      </c>
      <c r="D80" s="395" t="s">
        <v>63</v>
      </c>
      <c r="E80" s="396" t="s">
        <v>574</v>
      </c>
      <c r="F80" s="396" t="s">
        <v>579</v>
      </c>
      <c r="G80" s="69" t="s">
        <v>568</v>
      </c>
      <c r="H80" s="35">
        <v>42</v>
      </c>
      <c r="I80" s="53" t="s">
        <v>251</v>
      </c>
      <c r="J80" s="93">
        <v>585</v>
      </c>
      <c r="K80" s="94">
        <v>0</v>
      </c>
      <c r="L80" s="94">
        <v>0</v>
      </c>
      <c r="M80" s="94">
        <v>0</v>
      </c>
      <c r="N80" s="63">
        <v>0</v>
      </c>
      <c r="O80" s="95">
        <v>0</v>
      </c>
      <c r="P80" s="95">
        <v>45</v>
      </c>
      <c r="Q80" s="131">
        <v>0.4</v>
      </c>
      <c r="R80" s="131">
        <v>0</v>
      </c>
      <c r="S80" s="222" t="s">
        <v>580</v>
      </c>
      <c r="T80" s="95">
        <v>300</v>
      </c>
      <c r="U80" s="63">
        <v>0</v>
      </c>
      <c r="V80" s="36" t="s">
        <v>570</v>
      </c>
      <c r="W80" s="63">
        <v>0</v>
      </c>
    </row>
    <row r="81" spans="1:23" ht="49" x14ac:dyDescent="0.2">
      <c r="A81" s="52" t="s">
        <v>601</v>
      </c>
      <c r="B81" s="53" t="s">
        <v>38</v>
      </c>
      <c r="C81" s="33" t="s">
        <v>115</v>
      </c>
      <c r="D81" s="33" t="s">
        <v>149</v>
      </c>
      <c r="E81" s="69" t="s">
        <v>602</v>
      </c>
      <c r="F81" s="69" t="s">
        <v>542</v>
      </c>
      <c r="G81" s="69" t="s">
        <v>543</v>
      </c>
      <c r="H81" s="35">
        <v>42</v>
      </c>
      <c r="I81" s="53" t="s">
        <v>57</v>
      </c>
      <c r="J81" s="93">
        <v>585</v>
      </c>
      <c r="K81" s="94">
        <v>0</v>
      </c>
      <c r="L81" s="94">
        <v>20</v>
      </c>
      <c r="M81" s="94">
        <v>20</v>
      </c>
      <c r="N81" s="63">
        <v>11700</v>
      </c>
      <c r="O81" s="95">
        <v>28</v>
      </c>
      <c r="P81" s="95">
        <v>36</v>
      </c>
      <c r="Q81" s="131">
        <v>0.4</v>
      </c>
      <c r="R81" s="131">
        <v>403.2</v>
      </c>
      <c r="S81" s="82" t="s">
        <v>603</v>
      </c>
      <c r="T81" s="95">
        <v>0</v>
      </c>
      <c r="U81" s="63">
        <v>0</v>
      </c>
      <c r="V81" s="36" t="s">
        <v>45</v>
      </c>
      <c r="W81" s="63">
        <v>12103.2</v>
      </c>
    </row>
    <row r="82" spans="1:23" ht="61" x14ac:dyDescent="0.2">
      <c r="A82" s="52" t="s">
        <v>601</v>
      </c>
      <c r="B82" s="394" t="s">
        <v>1046</v>
      </c>
      <c r="C82" s="395" t="s">
        <v>115</v>
      </c>
      <c r="D82" s="395" t="s">
        <v>149</v>
      </c>
      <c r="E82" s="396" t="s">
        <v>266</v>
      </c>
      <c r="F82" s="396" t="s">
        <v>243</v>
      </c>
      <c r="G82" s="396" t="s">
        <v>537</v>
      </c>
      <c r="H82" s="35">
        <v>42</v>
      </c>
      <c r="I82" s="53" t="s">
        <v>57</v>
      </c>
      <c r="J82" s="93">
        <v>585</v>
      </c>
      <c r="K82" s="94">
        <v>0</v>
      </c>
      <c r="L82" s="397">
        <v>0</v>
      </c>
      <c r="M82" s="94">
        <v>0</v>
      </c>
      <c r="N82" s="63">
        <v>0</v>
      </c>
      <c r="O82" s="95">
        <v>0</v>
      </c>
      <c r="P82" s="95">
        <v>36</v>
      </c>
      <c r="Q82" s="131">
        <v>0.4</v>
      </c>
      <c r="R82" s="131">
        <v>0</v>
      </c>
      <c r="S82" s="82" t="s">
        <v>606</v>
      </c>
      <c r="T82" s="95">
        <v>0</v>
      </c>
      <c r="U82" s="63">
        <v>0</v>
      </c>
      <c r="V82" s="36" t="s">
        <v>45</v>
      </c>
      <c r="W82" s="63">
        <v>0</v>
      </c>
    </row>
    <row r="83" spans="1:23" ht="61" x14ac:dyDescent="0.2">
      <c r="A83" s="52" t="s">
        <v>609</v>
      </c>
      <c r="B83" s="394" t="s">
        <v>1048</v>
      </c>
      <c r="C83" s="395" t="s">
        <v>115</v>
      </c>
      <c r="D83" s="395" t="s">
        <v>149</v>
      </c>
      <c r="E83" s="396" t="s">
        <v>602</v>
      </c>
      <c r="F83" s="396" t="s">
        <v>610</v>
      </c>
      <c r="G83" s="396" t="s">
        <v>611</v>
      </c>
      <c r="H83" s="35">
        <v>42</v>
      </c>
      <c r="I83" s="53" t="s">
        <v>57</v>
      </c>
      <c r="J83" s="93">
        <v>585</v>
      </c>
      <c r="K83" s="94">
        <v>0</v>
      </c>
      <c r="L83" s="94">
        <v>0</v>
      </c>
      <c r="M83" s="94">
        <v>0</v>
      </c>
      <c r="N83" s="63">
        <v>0</v>
      </c>
      <c r="O83" s="95">
        <v>0</v>
      </c>
      <c r="P83" s="95">
        <v>12</v>
      </c>
      <c r="Q83" s="131">
        <v>0.4</v>
      </c>
      <c r="R83" s="131">
        <v>0</v>
      </c>
      <c r="S83" s="82" t="s">
        <v>612</v>
      </c>
      <c r="T83" s="95">
        <v>0</v>
      </c>
      <c r="U83" s="63">
        <v>0</v>
      </c>
      <c r="V83" s="36" t="s">
        <v>45</v>
      </c>
      <c r="W83" s="63">
        <v>0</v>
      </c>
    </row>
    <row r="84" spans="1:23" ht="61" x14ac:dyDescent="0.2">
      <c r="A84" s="52" t="s">
        <v>609</v>
      </c>
      <c r="B84" s="394" t="s">
        <v>1047</v>
      </c>
      <c r="C84" s="395" t="s">
        <v>115</v>
      </c>
      <c r="D84" s="395" t="s">
        <v>149</v>
      </c>
      <c r="E84" s="396" t="s">
        <v>266</v>
      </c>
      <c r="F84" s="396" t="s">
        <v>582</v>
      </c>
      <c r="G84" s="396" t="s">
        <v>614</v>
      </c>
      <c r="H84" s="399">
        <v>42</v>
      </c>
      <c r="I84" s="394" t="s">
        <v>57</v>
      </c>
      <c r="J84" s="400">
        <v>585</v>
      </c>
      <c r="K84" s="397">
        <v>20</v>
      </c>
      <c r="L84" s="397">
        <v>0</v>
      </c>
      <c r="M84" s="397">
        <v>20</v>
      </c>
      <c r="N84" s="97">
        <v>11700</v>
      </c>
      <c r="O84" s="398">
        <v>28</v>
      </c>
      <c r="P84" s="398">
        <v>36</v>
      </c>
      <c r="Q84" s="401">
        <v>0.4</v>
      </c>
      <c r="R84" s="401">
        <v>403.2</v>
      </c>
      <c r="S84" s="417"/>
      <c r="T84" s="398">
        <v>0</v>
      </c>
      <c r="U84" s="97">
        <v>0</v>
      </c>
      <c r="V84" s="403"/>
      <c r="W84" s="97">
        <v>12103.2</v>
      </c>
    </row>
    <row r="85" spans="1:23" ht="25" x14ac:dyDescent="0.2">
      <c r="A85" s="52" t="s">
        <v>609</v>
      </c>
      <c r="B85" s="53"/>
      <c r="C85" s="33" t="s">
        <v>115</v>
      </c>
      <c r="D85" s="33" t="s">
        <v>149</v>
      </c>
      <c r="E85" s="69" t="s">
        <v>281</v>
      </c>
      <c r="F85" s="69" t="s">
        <v>582</v>
      </c>
      <c r="G85" s="69" t="s">
        <v>614</v>
      </c>
      <c r="H85" s="35">
        <v>42</v>
      </c>
      <c r="I85" s="53" t="s">
        <v>57</v>
      </c>
      <c r="J85" s="93">
        <v>585</v>
      </c>
      <c r="K85" s="94">
        <v>0</v>
      </c>
      <c r="L85" s="94">
        <v>18</v>
      </c>
      <c r="M85" s="94">
        <v>18</v>
      </c>
      <c r="N85" s="63">
        <v>10530</v>
      </c>
      <c r="O85" s="95">
        <v>28</v>
      </c>
      <c r="P85" s="95">
        <v>19</v>
      </c>
      <c r="Q85" s="131">
        <v>0.4</v>
      </c>
      <c r="R85" s="131">
        <v>212.8</v>
      </c>
      <c r="S85" s="82" t="s">
        <v>615</v>
      </c>
      <c r="T85" s="95">
        <v>0</v>
      </c>
      <c r="U85" s="63">
        <v>0</v>
      </c>
      <c r="V85" s="36" t="s">
        <v>45</v>
      </c>
      <c r="W85" s="63">
        <v>10742.8</v>
      </c>
    </row>
    <row r="86" spans="1:23" ht="61" x14ac:dyDescent="0.2">
      <c r="A86" s="52" t="s">
        <v>609</v>
      </c>
      <c r="B86" s="394" t="s">
        <v>1049</v>
      </c>
      <c r="C86" s="395" t="s">
        <v>115</v>
      </c>
      <c r="D86" s="395" t="s">
        <v>149</v>
      </c>
      <c r="E86" s="396" t="s">
        <v>277</v>
      </c>
      <c r="F86" s="396" t="s">
        <v>582</v>
      </c>
      <c r="G86" s="396" t="s">
        <v>614</v>
      </c>
      <c r="H86" s="399">
        <v>42</v>
      </c>
      <c r="I86" s="394" t="s">
        <v>57</v>
      </c>
      <c r="J86" s="400">
        <v>585</v>
      </c>
      <c r="K86" s="397">
        <v>0</v>
      </c>
      <c r="L86" s="397">
        <v>15</v>
      </c>
      <c r="M86" s="397">
        <v>15</v>
      </c>
      <c r="N86" s="97">
        <v>8775</v>
      </c>
      <c r="O86" s="398">
        <v>28</v>
      </c>
      <c r="P86" s="398">
        <v>23</v>
      </c>
      <c r="Q86" s="401">
        <v>0.4</v>
      </c>
      <c r="R86" s="401">
        <v>257.60000000000002</v>
      </c>
      <c r="S86" s="417"/>
      <c r="T86" s="398">
        <v>0</v>
      </c>
      <c r="U86" s="97">
        <v>0</v>
      </c>
      <c r="V86" s="403"/>
      <c r="W86" s="97">
        <v>9032.6</v>
      </c>
    </row>
    <row r="87" spans="1:23" ht="61" x14ac:dyDescent="0.2">
      <c r="A87" s="52" t="s">
        <v>609</v>
      </c>
      <c r="B87" s="53"/>
      <c r="C87" s="33" t="s">
        <v>115</v>
      </c>
      <c r="D87" s="33" t="s">
        <v>154</v>
      </c>
      <c r="E87" s="164" t="s">
        <v>618</v>
      </c>
      <c r="F87" s="69" t="s">
        <v>619</v>
      </c>
      <c r="G87" s="69" t="s">
        <v>620</v>
      </c>
      <c r="H87" s="35">
        <v>56</v>
      </c>
      <c r="I87" s="53" t="s">
        <v>57</v>
      </c>
      <c r="J87" s="93">
        <v>585</v>
      </c>
      <c r="K87" s="94">
        <v>19</v>
      </c>
      <c r="L87" s="94">
        <v>0</v>
      </c>
      <c r="M87" s="94">
        <v>19</v>
      </c>
      <c r="N87" s="63">
        <v>11115</v>
      </c>
      <c r="O87" s="95">
        <v>36</v>
      </c>
      <c r="P87" s="95">
        <v>22</v>
      </c>
      <c r="Q87" s="131">
        <v>0.4</v>
      </c>
      <c r="R87" s="131">
        <v>316.8</v>
      </c>
      <c r="S87" s="222" t="s">
        <v>621</v>
      </c>
      <c r="T87" s="63">
        <v>0</v>
      </c>
      <c r="U87" s="63">
        <v>0</v>
      </c>
      <c r="V87" s="36" t="s">
        <v>45</v>
      </c>
      <c r="W87" s="63">
        <v>11431.8</v>
      </c>
    </row>
    <row r="88" spans="1:23" ht="61" x14ac:dyDescent="0.2">
      <c r="A88" s="52" t="s">
        <v>609</v>
      </c>
      <c r="B88" s="53"/>
      <c r="C88" s="33" t="s">
        <v>115</v>
      </c>
      <c r="D88" s="33" t="s">
        <v>154</v>
      </c>
      <c r="E88" s="164" t="s">
        <v>618</v>
      </c>
      <c r="F88" s="69" t="s">
        <v>619</v>
      </c>
      <c r="G88" s="69" t="s">
        <v>620</v>
      </c>
      <c r="H88" s="35">
        <v>56</v>
      </c>
      <c r="I88" s="53" t="s">
        <v>57</v>
      </c>
      <c r="J88" s="93">
        <v>585</v>
      </c>
      <c r="K88" s="94">
        <v>0</v>
      </c>
      <c r="L88" s="94">
        <v>18</v>
      </c>
      <c r="M88" s="94">
        <v>18</v>
      </c>
      <c r="N88" s="63">
        <v>10530</v>
      </c>
      <c r="O88" s="95">
        <v>36</v>
      </c>
      <c r="P88" s="95">
        <v>22</v>
      </c>
      <c r="Q88" s="131">
        <v>0.4</v>
      </c>
      <c r="R88" s="131">
        <v>316.8</v>
      </c>
      <c r="S88" s="222" t="s">
        <v>623</v>
      </c>
      <c r="T88" s="63">
        <v>0</v>
      </c>
      <c r="U88" s="63">
        <v>0</v>
      </c>
      <c r="V88" s="36" t="s">
        <v>45</v>
      </c>
      <c r="W88" s="63">
        <v>10846.8</v>
      </c>
    </row>
    <row r="89" spans="1:23" ht="37" x14ac:dyDescent="0.2">
      <c r="A89" s="73" t="s">
        <v>609</v>
      </c>
      <c r="B89" s="121"/>
      <c r="C89" s="122" t="s">
        <v>115</v>
      </c>
      <c r="D89" s="122" t="s">
        <v>154</v>
      </c>
      <c r="E89" s="177" t="s">
        <v>618</v>
      </c>
      <c r="F89" s="74" t="s">
        <v>625</v>
      </c>
      <c r="G89" s="74" t="s">
        <v>626</v>
      </c>
      <c r="H89" s="124">
        <v>42</v>
      </c>
      <c r="I89" s="121" t="s">
        <v>57</v>
      </c>
      <c r="J89" s="77">
        <v>585</v>
      </c>
      <c r="K89" s="78">
        <v>0</v>
      </c>
      <c r="L89" s="78">
        <v>0</v>
      </c>
      <c r="M89" s="78">
        <v>0</v>
      </c>
      <c r="N89" s="79">
        <v>0</v>
      </c>
      <c r="O89" s="80">
        <v>0</v>
      </c>
      <c r="P89" s="80">
        <v>22</v>
      </c>
      <c r="Q89" s="127">
        <v>0.4</v>
      </c>
      <c r="R89" s="127">
        <v>0</v>
      </c>
      <c r="S89" s="82" t="s">
        <v>627</v>
      </c>
      <c r="T89" s="80">
        <v>0</v>
      </c>
      <c r="U89" s="79">
        <v>0</v>
      </c>
      <c r="V89" s="386" t="s">
        <v>45</v>
      </c>
      <c r="W89" s="79">
        <v>0</v>
      </c>
    </row>
    <row r="90" spans="1:23" ht="37" x14ac:dyDescent="0.2">
      <c r="A90" s="73" t="s">
        <v>609</v>
      </c>
      <c r="B90" s="121"/>
      <c r="C90" s="122" t="s">
        <v>115</v>
      </c>
      <c r="D90" s="122" t="s">
        <v>154</v>
      </c>
      <c r="E90" s="74" t="s">
        <v>301</v>
      </c>
      <c r="F90" s="74" t="s">
        <v>629</v>
      </c>
      <c r="G90" s="74" t="s">
        <v>630</v>
      </c>
      <c r="H90" s="124">
        <v>42</v>
      </c>
      <c r="I90" s="121" t="s">
        <v>57</v>
      </c>
      <c r="J90" s="77">
        <v>585</v>
      </c>
      <c r="K90" s="78">
        <v>0</v>
      </c>
      <c r="L90" s="78">
        <v>0</v>
      </c>
      <c r="M90" s="78">
        <v>0</v>
      </c>
      <c r="N90" s="79">
        <v>0</v>
      </c>
      <c r="O90" s="80">
        <v>0</v>
      </c>
      <c r="P90" s="80">
        <v>12</v>
      </c>
      <c r="Q90" s="127">
        <v>0.4</v>
      </c>
      <c r="R90" s="127">
        <v>0</v>
      </c>
      <c r="S90" s="82" t="s">
        <v>631</v>
      </c>
      <c r="T90" s="80">
        <v>0</v>
      </c>
      <c r="U90" s="79">
        <v>0</v>
      </c>
      <c r="V90" s="386" t="s">
        <v>45</v>
      </c>
      <c r="W90" s="79">
        <v>0</v>
      </c>
    </row>
    <row r="91" spans="1:23" ht="37" x14ac:dyDescent="0.2">
      <c r="A91" s="73" t="s">
        <v>609</v>
      </c>
      <c r="B91" s="121"/>
      <c r="C91" s="122" t="s">
        <v>115</v>
      </c>
      <c r="D91" s="122" t="s">
        <v>154</v>
      </c>
      <c r="E91" s="74" t="s">
        <v>301</v>
      </c>
      <c r="F91" s="74" t="s">
        <v>629</v>
      </c>
      <c r="G91" s="74" t="s">
        <v>630</v>
      </c>
      <c r="H91" s="124">
        <v>42</v>
      </c>
      <c r="I91" s="121" t="s">
        <v>57</v>
      </c>
      <c r="J91" s="77">
        <v>585</v>
      </c>
      <c r="K91" s="78">
        <v>0</v>
      </c>
      <c r="L91" s="78">
        <v>0</v>
      </c>
      <c r="M91" s="78">
        <v>0</v>
      </c>
      <c r="N91" s="79">
        <v>0</v>
      </c>
      <c r="O91" s="80">
        <v>0</v>
      </c>
      <c r="P91" s="80">
        <v>12</v>
      </c>
      <c r="Q91" s="127">
        <v>0.4</v>
      </c>
      <c r="R91" s="127">
        <v>0</v>
      </c>
      <c r="S91" s="82" t="s">
        <v>631</v>
      </c>
      <c r="T91" s="80">
        <v>0</v>
      </c>
      <c r="U91" s="79">
        <v>0</v>
      </c>
      <c r="V91" s="386" t="s">
        <v>45</v>
      </c>
      <c r="W91" s="79">
        <v>0</v>
      </c>
    </row>
    <row r="92" spans="1:23" ht="37" x14ac:dyDescent="0.2">
      <c r="A92" s="52" t="s">
        <v>609</v>
      </c>
      <c r="B92" s="53"/>
      <c r="C92" s="33" t="s">
        <v>115</v>
      </c>
      <c r="D92" s="33" t="s">
        <v>154</v>
      </c>
      <c r="E92" s="69" t="s">
        <v>314</v>
      </c>
      <c r="F92" s="69" t="s">
        <v>633</v>
      </c>
      <c r="G92" s="69" t="s">
        <v>611</v>
      </c>
      <c r="H92" s="35">
        <v>42</v>
      </c>
      <c r="I92" s="53" t="s">
        <v>57</v>
      </c>
      <c r="J92" s="93">
        <v>585</v>
      </c>
      <c r="K92" s="94">
        <v>20</v>
      </c>
      <c r="L92" s="94">
        <v>0</v>
      </c>
      <c r="M92" s="94">
        <v>20</v>
      </c>
      <c r="N92" s="63">
        <v>11700</v>
      </c>
      <c r="O92" s="95">
        <v>28</v>
      </c>
      <c r="P92" s="95">
        <v>12</v>
      </c>
      <c r="Q92" s="131">
        <v>0.4</v>
      </c>
      <c r="R92" s="131">
        <v>134.40000000000003</v>
      </c>
      <c r="S92" s="82" t="s">
        <v>634</v>
      </c>
      <c r="T92" s="95">
        <v>0</v>
      </c>
      <c r="U92" s="63">
        <v>0</v>
      </c>
      <c r="V92" s="36" t="s">
        <v>45</v>
      </c>
      <c r="W92" s="63">
        <v>11834.4</v>
      </c>
    </row>
    <row r="93" spans="1:23" ht="25" x14ac:dyDescent="0.2">
      <c r="A93" s="52" t="s">
        <v>609</v>
      </c>
      <c r="B93" s="53"/>
      <c r="C93" s="33" t="s">
        <v>115</v>
      </c>
      <c r="D93" s="33" t="s">
        <v>154</v>
      </c>
      <c r="E93" s="69" t="s">
        <v>314</v>
      </c>
      <c r="F93" s="69" t="s">
        <v>582</v>
      </c>
      <c r="G93" s="69" t="s">
        <v>636</v>
      </c>
      <c r="H93" s="35">
        <v>42</v>
      </c>
      <c r="I93" s="53" t="s">
        <v>57</v>
      </c>
      <c r="J93" s="93">
        <v>585</v>
      </c>
      <c r="K93" s="94">
        <v>0</v>
      </c>
      <c r="L93" s="94">
        <v>19</v>
      </c>
      <c r="M93" s="94">
        <v>19</v>
      </c>
      <c r="N93" s="63">
        <v>11115</v>
      </c>
      <c r="O93" s="95">
        <v>28</v>
      </c>
      <c r="P93" s="95">
        <v>12</v>
      </c>
      <c r="Q93" s="131">
        <v>0.4</v>
      </c>
      <c r="R93" s="131">
        <v>134.40000000000003</v>
      </c>
      <c r="S93" s="82" t="s">
        <v>637</v>
      </c>
      <c r="T93" s="95">
        <v>0</v>
      </c>
      <c r="U93" s="63">
        <v>0</v>
      </c>
      <c r="V93" s="36" t="s">
        <v>45</v>
      </c>
      <c r="W93" s="63">
        <v>11249.4</v>
      </c>
    </row>
    <row r="94" spans="1:23" ht="25" x14ac:dyDescent="0.2">
      <c r="A94" s="52" t="s">
        <v>609</v>
      </c>
      <c r="B94" s="53"/>
      <c r="C94" s="33" t="s">
        <v>115</v>
      </c>
      <c r="D94" s="33" t="s">
        <v>154</v>
      </c>
      <c r="E94" s="164" t="s">
        <v>458</v>
      </c>
      <c r="F94" s="69" t="s">
        <v>582</v>
      </c>
      <c r="G94" s="69" t="s">
        <v>636</v>
      </c>
      <c r="H94" s="35">
        <v>42</v>
      </c>
      <c r="I94" s="53" t="s">
        <v>57</v>
      </c>
      <c r="J94" s="93">
        <v>585</v>
      </c>
      <c r="K94" s="94">
        <v>19</v>
      </c>
      <c r="L94" s="94">
        <v>0</v>
      </c>
      <c r="M94" s="94">
        <v>19</v>
      </c>
      <c r="N94" s="63">
        <v>11115</v>
      </c>
      <c r="O94" s="95">
        <v>28</v>
      </c>
      <c r="P94" s="95">
        <v>41</v>
      </c>
      <c r="Q94" s="131">
        <v>0.4</v>
      </c>
      <c r="R94" s="131">
        <v>459.20000000000005</v>
      </c>
      <c r="S94" s="82" t="s">
        <v>638</v>
      </c>
      <c r="T94" s="95">
        <v>0</v>
      </c>
      <c r="U94" s="63">
        <v>0</v>
      </c>
      <c r="V94" s="36" t="s">
        <v>45</v>
      </c>
      <c r="W94" s="63">
        <v>11574.2</v>
      </c>
    </row>
    <row r="95" spans="1:23" ht="25" x14ac:dyDescent="0.2">
      <c r="A95" s="52" t="s">
        <v>609</v>
      </c>
      <c r="B95" s="53"/>
      <c r="C95" s="33" t="s">
        <v>115</v>
      </c>
      <c r="D95" s="33" t="s">
        <v>63</v>
      </c>
      <c r="E95" s="69" t="s">
        <v>557</v>
      </c>
      <c r="F95" s="69" t="s">
        <v>625</v>
      </c>
      <c r="G95" s="69" t="s">
        <v>614</v>
      </c>
      <c r="H95" s="35">
        <v>42</v>
      </c>
      <c r="I95" s="53" t="s">
        <v>57</v>
      </c>
      <c r="J95" s="93">
        <v>585</v>
      </c>
      <c r="K95" s="94">
        <v>0</v>
      </c>
      <c r="L95" s="94">
        <v>20</v>
      </c>
      <c r="M95" s="94">
        <v>20</v>
      </c>
      <c r="N95" s="63">
        <v>11700</v>
      </c>
      <c r="O95" s="95">
        <v>28</v>
      </c>
      <c r="P95" s="95">
        <v>30</v>
      </c>
      <c r="Q95" s="131">
        <v>0.4</v>
      </c>
      <c r="R95" s="131">
        <v>336</v>
      </c>
      <c r="S95" s="82" t="s">
        <v>640</v>
      </c>
      <c r="T95" s="95">
        <v>0</v>
      </c>
      <c r="U95" s="63">
        <v>0</v>
      </c>
      <c r="V95" s="36" t="s">
        <v>45</v>
      </c>
      <c r="W95" s="63">
        <v>12036</v>
      </c>
    </row>
    <row r="96" spans="1:23" ht="25" x14ac:dyDescent="0.2">
      <c r="A96" s="52" t="s">
        <v>609</v>
      </c>
      <c r="B96" s="53"/>
      <c r="C96" s="33" t="s">
        <v>115</v>
      </c>
      <c r="D96" s="33" t="s">
        <v>63</v>
      </c>
      <c r="E96" s="69" t="s">
        <v>242</v>
      </c>
      <c r="F96" s="69" t="s">
        <v>642</v>
      </c>
      <c r="G96" s="69" t="s">
        <v>643</v>
      </c>
      <c r="H96" s="35">
        <v>42</v>
      </c>
      <c r="I96" s="53" t="s">
        <v>57</v>
      </c>
      <c r="J96" s="93">
        <v>585</v>
      </c>
      <c r="K96" s="94">
        <v>20</v>
      </c>
      <c r="L96" s="94">
        <v>0</v>
      </c>
      <c r="M96" s="94">
        <v>20</v>
      </c>
      <c r="N96" s="63">
        <v>11700</v>
      </c>
      <c r="O96" s="95">
        <v>28</v>
      </c>
      <c r="P96" s="95">
        <v>46</v>
      </c>
      <c r="Q96" s="131">
        <v>0.4</v>
      </c>
      <c r="R96" s="131">
        <v>515.20000000000005</v>
      </c>
      <c r="S96" s="82" t="s">
        <v>644</v>
      </c>
      <c r="T96" s="95">
        <v>0</v>
      </c>
      <c r="U96" s="63">
        <v>0</v>
      </c>
      <c r="V96" s="36" t="s">
        <v>45</v>
      </c>
      <c r="W96" s="63">
        <v>12215.2</v>
      </c>
    </row>
    <row r="97" spans="1:23" ht="61" x14ac:dyDescent="0.2">
      <c r="A97" s="52" t="s">
        <v>646</v>
      </c>
      <c r="B97" s="53" t="s">
        <v>38</v>
      </c>
      <c r="C97" s="33" t="s">
        <v>115</v>
      </c>
      <c r="D97" s="33" t="s">
        <v>154</v>
      </c>
      <c r="E97" s="164" t="s">
        <v>458</v>
      </c>
      <c r="F97" s="69" t="s">
        <v>619</v>
      </c>
      <c r="G97" s="69" t="s">
        <v>620</v>
      </c>
      <c r="H97" s="35">
        <v>56</v>
      </c>
      <c r="I97" s="53" t="s">
        <v>57</v>
      </c>
      <c r="J97" s="93">
        <v>585</v>
      </c>
      <c r="K97" s="94">
        <v>0</v>
      </c>
      <c r="L97" s="94">
        <v>18</v>
      </c>
      <c r="M97" s="94">
        <v>18</v>
      </c>
      <c r="N97" s="63">
        <v>10530</v>
      </c>
      <c r="O97" s="95">
        <v>36</v>
      </c>
      <c r="P97" s="95">
        <v>41</v>
      </c>
      <c r="Q97" s="131">
        <v>0.4</v>
      </c>
      <c r="R97" s="131">
        <v>590.40000000000009</v>
      </c>
      <c r="S97" s="222" t="s">
        <v>647</v>
      </c>
      <c r="T97" s="95">
        <v>0</v>
      </c>
      <c r="U97" s="63">
        <v>0</v>
      </c>
      <c r="V97" s="36" t="s">
        <v>45</v>
      </c>
      <c r="W97" s="63">
        <v>11120.4</v>
      </c>
    </row>
    <row r="98" spans="1:23" ht="61" x14ac:dyDescent="0.2">
      <c r="A98" s="73" t="s">
        <v>648</v>
      </c>
      <c r="B98" s="121" t="s">
        <v>38</v>
      </c>
      <c r="C98" s="122" t="s">
        <v>115</v>
      </c>
      <c r="D98" s="122" t="s">
        <v>154</v>
      </c>
      <c r="E98" s="74" t="s">
        <v>649</v>
      </c>
      <c r="F98" s="74" t="s">
        <v>138</v>
      </c>
      <c r="G98" s="74" t="s">
        <v>139</v>
      </c>
      <c r="H98" s="124">
        <v>42</v>
      </c>
      <c r="I98" s="121" t="s">
        <v>251</v>
      </c>
      <c r="J98" s="77">
        <v>585</v>
      </c>
      <c r="K98" s="78">
        <v>0</v>
      </c>
      <c r="L98" s="78">
        <v>0</v>
      </c>
      <c r="M98" s="78">
        <v>0</v>
      </c>
      <c r="N98" s="79">
        <v>0</v>
      </c>
      <c r="O98" s="80">
        <v>0</v>
      </c>
      <c r="P98" s="80">
        <v>15</v>
      </c>
      <c r="Q98" s="127">
        <v>0.4</v>
      </c>
      <c r="R98" s="127">
        <v>0</v>
      </c>
      <c r="S98" s="279" t="s">
        <v>650</v>
      </c>
      <c r="T98" s="80">
        <v>0</v>
      </c>
      <c r="U98" s="79">
        <v>0</v>
      </c>
      <c r="V98" s="386" t="s">
        <v>45</v>
      </c>
      <c r="W98" s="79">
        <v>0</v>
      </c>
    </row>
    <row r="99" spans="1:23" ht="193" x14ac:dyDescent="0.2">
      <c r="A99" s="52" t="s">
        <v>648</v>
      </c>
      <c r="B99" s="53"/>
      <c r="C99" s="33" t="s">
        <v>115</v>
      </c>
      <c r="D99" s="33" t="s">
        <v>154</v>
      </c>
      <c r="E99" s="69" t="s">
        <v>649</v>
      </c>
      <c r="F99" s="69" t="s">
        <v>652</v>
      </c>
      <c r="G99" s="69" t="s">
        <v>653</v>
      </c>
      <c r="H99" s="35">
        <v>56</v>
      </c>
      <c r="I99" s="53" t="s">
        <v>251</v>
      </c>
      <c r="J99" s="93">
        <v>585</v>
      </c>
      <c r="K99" s="94">
        <v>0</v>
      </c>
      <c r="L99" s="94">
        <v>15</v>
      </c>
      <c r="M99" s="94">
        <v>15</v>
      </c>
      <c r="N99" s="63">
        <v>8775</v>
      </c>
      <c r="O99" s="95">
        <v>24</v>
      </c>
      <c r="P99" s="95">
        <v>15</v>
      </c>
      <c r="Q99" s="131">
        <v>0.4</v>
      </c>
      <c r="R99" s="131">
        <v>144</v>
      </c>
      <c r="S99" s="222" t="s">
        <v>654</v>
      </c>
      <c r="T99" s="95">
        <v>150</v>
      </c>
      <c r="U99" s="63">
        <v>2250</v>
      </c>
      <c r="V99" s="36" t="s">
        <v>655</v>
      </c>
      <c r="W99" s="63">
        <v>11169</v>
      </c>
    </row>
    <row r="100" spans="1:23" ht="61" x14ac:dyDescent="0.2">
      <c r="A100" s="52" t="s">
        <v>648</v>
      </c>
      <c r="B100" s="394" t="s">
        <v>1053</v>
      </c>
      <c r="C100" s="395" t="s">
        <v>115</v>
      </c>
      <c r="D100" s="395" t="s">
        <v>154</v>
      </c>
      <c r="E100" s="396" t="s">
        <v>649</v>
      </c>
      <c r="F100" s="396" t="s">
        <v>119</v>
      </c>
      <c r="G100" s="396" t="s">
        <v>120</v>
      </c>
      <c r="H100" s="35">
        <v>42</v>
      </c>
      <c r="I100" s="53" t="s">
        <v>251</v>
      </c>
      <c r="J100" s="93">
        <v>585</v>
      </c>
      <c r="K100" s="397">
        <v>0</v>
      </c>
      <c r="L100" s="397">
        <v>15</v>
      </c>
      <c r="M100" s="94">
        <v>15</v>
      </c>
      <c r="N100" s="63">
        <v>8775</v>
      </c>
      <c r="O100" s="95">
        <v>18</v>
      </c>
      <c r="P100" s="95">
        <v>15</v>
      </c>
      <c r="Q100" s="131">
        <v>0.4</v>
      </c>
      <c r="R100" s="131">
        <v>108</v>
      </c>
      <c r="S100" s="222" t="s">
        <v>657</v>
      </c>
      <c r="T100" s="95">
        <v>0</v>
      </c>
      <c r="U100" s="63">
        <v>0</v>
      </c>
      <c r="V100" s="36" t="s">
        <v>45</v>
      </c>
      <c r="W100" s="63">
        <v>8883</v>
      </c>
    </row>
    <row r="101" spans="1:23" ht="61" x14ac:dyDescent="0.2">
      <c r="A101" s="52" t="s">
        <v>648</v>
      </c>
      <c r="B101" s="53"/>
      <c r="C101" s="33" t="s">
        <v>115</v>
      </c>
      <c r="D101" s="33" t="s">
        <v>154</v>
      </c>
      <c r="E101" s="69" t="s">
        <v>659</v>
      </c>
      <c r="F101" s="69" t="s">
        <v>122</v>
      </c>
      <c r="G101" s="69" t="s">
        <v>660</v>
      </c>
      <c r="H101" s="35">
        <v>42</v>
      </c>
      <c r="I101" s="53" t="s">
        <v>251</v>
      </c>
      <c r="J101" s="93">
        <v>585</v>
      </c>
      <c r="K101" s="94">
        <v>0</v>
      </c>
      <c r="L101" s="94">
        <v>15</v>
      </c>
      <c r="M101" s="94">
        <v>15</v>
      </c>
      <c r="N101" s="63">
        <v>8775</v>
      </c>
      <c r="O101" s="95">
        <v>18</v>
      </c>
      <c r="P101" s="95">
        <v>68</v>
      </c>
      <c r="Q101" s="131">
        <v>0.4</v>
      </c>
      <c r="R101" s="131">
        <v>489.6</v>
      </c>
      <c r="S101" s="222" t="s">
        <v>661</v>
      </c>
      <c r="T101" s="95">
        <v>0</v>
      </c>
      <c r="U101" s="63">
        <v>0</v>
      </c>
      <c r="V101" s="36"/>
      <c r="W101" s="63">
        <v>9264.6</v>
      </c>
    </row>
    <row r="102" spans="1:23" ht="61" x14ac:dyDescent="0.2">
      <c r="A102" s="52" t="s">
        <v>648</v>
      </c>
      <c r="B102" s="394" t="s">
        <v>1050</v>
      </c>
      <c r="C102" s="395" t="s">
        <v>115</v>
      </c>
      <c r="D102" s="395" t="s">
        <v>154</v>
      </c>
      <c r="E102" s="396" t="s">
        <v>649</v>
      </c>
      <c r="F102" s="396" t="s">
        <v>145</v>
      </c>
      <c r="G102" s="396" t="s">
        <v>611</v>
      </c>
      <c r="H102" s="35">
        <v>42</v>
      </c>
      <c r="I102" s="53" t="s">
        <v>251</v>
      </c>
      <c r="J102" s="93">
        <v>585</v>
      </c>
      <c r="K102" s="94">
        <v>0</v>
      </c>
      <c r="L102" s="94">
        <v>0</v>
      </c>
      <c r="M102" s="94">
        <v>0</v>
      </c>
      <c r="N102" s="63">
        <v>0</v>
      </c>
      <c r="O102" s="95">
        <v>0</v>
      </c>
      <c r="P102" s="95">
        <v>15</v>
      </c>
      <c r="Q102" s="131">
        <v>0.4</v>
      </c>
      <c r="R102" s="131">
        <v>0</v>
      </c>
      <c r="S102" s="222" t="s">
        <v>664</v>
      </c>
      <c r="T102" s="95">
        <v>0</v>
      </c>
      <c r="U102" s="63">
        <v>0</v>
      </c>
      <c r="V102" s="36" t="s">
        <v>45</v>
      </c>
      <c r="W102" s="63">
        <v>0</v>
      </c>
    </row>
    <row r="103" spans="1:23" ht="48" customHeight="1" x14ac:dyDescent="0.2">
      <c r="A103" s="52" t="s">
        <v>648</v>
      </c>
      <c r="B103" s="53"/>
      <c r="C103" s="33" t="s">
        <v>115</v>
      </c>
      <c r="D103" s="33" t="s">
        <v>154</v>
      </c>
      <c r="E103" s="69" t="s">
        <v>659</v>
      </c>
      <c r="F103" s="69" t="s">
        <v>666</v>
      </c>
      <c r="G103" s="69" t="s">
        <v>667</v>
      </c>
      <c r="H103" s="35">
        <v>42</v>
      </c>
      <c r="I103" s="53" t="s">
        <v>251</v>
      </c>
      <c r="J103" s="93">
        <v>585</v>
      </c>
      <c r="K103" s="94">
        <v>14</v>
      </c>
      <c r="L103" s="94">
        <v>0</v>
      </c>
      <c r="M103" s="94">
        <v>14</v>
      </c>
      <c r="N103" s="63">
        <v>8190</v>
      </c>
      <c r="O103" s="63">
        <v>18</v>
      </c>
      <c r="P103" s="63">
        <v>68</v>
      </c>
      <c r="Q103" s="96">
        <v>0.4</v>
      </c>
      <c r="R103" s="96">
        <v>489.6</v>
      </c>
      <c r="S103" s="222" t="s">
        <v>668</v>
      </c>
      <c r="T103" s="63">
        <v>110</v>
      </c>
      <c r="U103" s="63">
        <v>1540</v>
      </c>
      <c r="V103" s="36" t="s">
        <v>669</v>
      </c>
      <c r="W103" s="63">
        <v>10219.6</v>
      </c>
    </row>
    <row r="104" spans="1:23" ht="59" customHeight="1" x14ac:dyDescent="0.2">
      <c r="A104" s="52" t="s">
        <v>648</v>
      </c>
      <c r="B104" s="53"/>
      <c r="C104" s="33" t="s">
        <v>115</v>
      </c>
      <c r="D104" s="33" t="s">
        <v>154</v>
      </c>
      <c r="E104" s="69" t="s">
        <v>659</v>
      </c>
      <c r="F104" s="69" t="s">
        <v>652</v>
      </c>
      <c r="G104" s="69" t="s">
        <v>653</v>
      </c>
      <c r="H104" s="35">
        <v>56</v>
      </c>
      <c r="I104" s="53" t="s">
        <v>251</v>
      </c>
      <c r="J104" s="93">
        <v>585</v>
      </c>
      <c r="K104" s="94">
        <v>15</v>
      </c>
      <c r="L104" s="94">
        <v>0</v>
      </c>
      <c r="M104" s="94">
        <v>15</v>
      </c>
      <c r="N104" s="63">
        <v>8775</v>
      </c>
      <c r="O104" s="95">
        <v>24</v>
      </c>
      <c r="P104" s="95">
        <v>68</v>
      </c>
      <c r="Q104" s="131">
        <v>0.4</v>
      </c>
      <c r="R104" s="131">
        <v>652.80000000000007</v>
      </c>
      <c r="S104" s="222" t="s">
        <v>671</v>
      </c>
      <c r="T104" s="95">
        <v>150</v>
      </c>
      <c r="U104" s="63">
        <v>2250</v>
      </c>
      <c r="V104" s="36" t="s">
        <v>655</v>
      </c>
      <c r="W104" s="63">
        <v>11677.8</v>
      </c>
    </row>
    <row r="105" spans="1:23" ht="64" customHeight="1" x14ac:dyDescent="0.2">
      <c r="A105" s="52" t="s">
        <v>648</v>
      </c>
      <c r="B105" s="53"/>
      <c r="C105" s="33" t="s">
        <v>115</v>
      </c>
      <c r="D105" s="33" t="s">
        <v>54</v>
      </c>
      <c r="E105" s="69" t="s">
        <v>339</v>
      </c>
      <c r="F105" s="282" t="s">
        <v>674</v>
      </c>
      <c r="G105" s="69" t="s">
        <v>675</v>
      </c>
      <c r="H105" s="99">
        <v>42</v>
      </c>
      <c r="I105" s="53" t="s">
        <v>44</v>
      </c>
      <c r="J105" s="93">
        <v>1200</v>
      </c>
      <c r="K105" s="94">
        <v>0</v>
      </c>
      <c r="L105" s="94">
        <v>18</v>
      </c>
      <c r="M105" s="94">
        <v>18</v>
      </c>
      <c r="N105" s="63">
        <v>21600</v>
      </c>
      <c r="O105" s="95">
        <v>0</v>
      </c>
      <c r="P105" s="95">
        <v>0</v>
      </c>
      <c r="Q105" s="131">
        <v>0</v>
      </c>
      <c r="R105" s="131">
        <v>0</v>
      </c>
      <c r="S105" s="82" t="s">
        <v>45</v>
      </c>
      <c r="T105" s="95">
        <v>0</v>
      </c>
      <c r="U105" s="63">
        <v>0</v>
      </c>
      <c r="V105" s="36" t="s">
        <v>676</v>
      </c>
      <c r="W105" s="63">
        <v>21600</v>
      </c>
    </row>
    <row r="106" spans="1:23" ht="63" customHeight="1" x14ac:dyDescent="0.2">
      <c r="A106" s="52" t="s">
        <v>648</v>
      </c>
      <c r="B106" s="53"/>
      <c r="C106" s="33" t="s">
        <v>115</v>
      </c>
      <c r="D106" s="33" t="s">
        <v>54</v>
      </c>
      <c r="E106" s="69" t="s">
        <v>339</v>
      </c>
      <c r="F106" s="69" t="s">
        <v>131</v>
      </c>
      <c r="G106" s="69" t="s">
        <v>132</v>
      </c>
      <c r="H106" s="99">
        <v>42</v>
      </c>
      <c r="I106" s="53" t="s">
        <v>251</v>
      </c>
      <c r="J106" s="93">
        <v>585</v>
      </c>
      <c r="K106" s="94">
        <v>0</v>
      </c>
      <c r="L106" s="94">
        <v>18</v>
      </c>
      <c r="M106" s="94">
        <v>18</v>
      </c>
      <c r="N106" s="63">
        <v>10530</v>
      </c>
      <c r="O106" s="95">
        <v>14</v>
      </c>
      <c r="P106" s="95">
        <v>50</v>
      </c>
      <c r="Q106" s="131">
        <v>0.4</v>
      </c>
      <c r="R106" s="131">
        <v>280</v>
      </c>
      <c r="S106" s="82" t="s">
        <v>678</v>
      </c>
      <c r="T106" s="95">
        <v>150</v>
      </c>
      <c r="U106" s="63">
        <v>2700</v>
      </c>
      <c r="V106" s="36" t="s">
        <v>679</v>
      </c>
      <c r="W106" s="63">
        <v>13510</v>
      </c>
    </row>
    <row r="107" spans="1:23" ht="25" x14ac:dyDescent="0.2">
      <c r="A107" s="52" t="s">
        <v>648</v>
      </c>
      <c r="B107" s="53"/>
      <c r="C107" s="33" t="s">
        <v>115</v>
      </c>
      <c r="D107" s="33" t="s">
        <v>54</v>
      </c>
      <c r="E107" s="69" t="s">
        <v>339</v>
      </c>
      <c r="F107" s="69" t="s">
        <v>579</v>
      </c>
      <c r="G107" s="69" t="s">
        <v>568</v>
      </c>
      <c r="H107" s="99">
        <v>42</v>
      </c>
      <c r="I107" s="53" t="s">
        <v>44</v>
      </c>
      <c r="J107" s="93">
        <v>1200</v>
      </c>
      <c r="K107" s="94">
        <v>0</v>
      </c>
      <c r="L107" s="94">
        <v>20</v>
      </c>
      <c r="M107" s="94">
        <v>20</v>
      </c>
      <c r="N107" s="63">
        <v>24000</v>
      </c>
      <c r="O107" s="95">
        <v>0</v>
      </c>
      <c r="P107" s="95">
        <v>0</v>
      </c>
      <c r="Q107" s="131">
        <v>0.4</v>
      </c>
      <c r="R107" s="131">
        <v>0</v>
      </c>
      <c r="S107" s="82" t="s">
        <v>45</v>
      </c>
      <c r="T107" s="95">
        <v>0</v>
      </c>
      <c r="U107" s="63">
        <v>0</v>
      </c>
      <c r="V107" s="36" t="s">
        <v>45</v>
      </c>
      <c r="W107" s="63">
        <v>24000</v>
      </c>
    </row>
    <row r="108" spans="1:23" ht="37" x14ac:dyDescent="0.2">
      <c r="A108" s="52" t="s">
        <v>682</v>
      </c>
      <c r="B108" s="53" t="s">
        <v>38</v>
      </c>
      <c r="C108" s="33" t="s">
        <v>115</v>
      </c>
      <c r="D108" s="33" t="s">
        <v>149</v>
      </c>
      <c r="E108" s="69" t="s">
        <v>683</v>
      </c>
      <c r="F108" s="69" t="s">
        <v>684</v>
      </c>
      <c r="G108" s="69" t="s">
        <v>685</v>
      </c>
      <c r="H108" s="35">
        <v>42</v>
      </c>
      <c r="I108" s="53" t="s">
        <v>57</v>
      </c>
      <c r="J108" s="93">
        <v>585</v>
      </c>
      <c r="K108" s="94">
        <v>15</v>
      </c>
      <c r="L108" s="94">
        <v>0</v>
      </c>
      <c r="M108" s="94">
        <v>15</v>
      </c>
      <c r="N108" s="63">
        <v>8775</v>
      </c>
      <c r="O108" s="95">
        <v>28</v>
      </c>
      <c r="P108" s="95">
        <v>51</v>
      </c>
      <c r="Q108" s="131">
        <v>0.4</v>
      </c>
      <c r="R108" s="131">
        <v>571.20000000000005</v>
      </c>
      <c r="S108" s="82" t="s">
        <v>686</v>
      </c>
      <c r="T108" s="95">
        <v>0</v>
      </c>
      <c r="U108" s="63">
        <v>0</v>
      </c>
      <c r="V108" s="36" t="s">
        <v>45</v>
      </c>
      <c r="W108" s="63">
        <v>9346.2000000000007</v>
      </c>
    </row>
    <row r="109" spans="1:23" ht="61" x14ac:dyDescent="0.2">
      <c r="A109" s="52" t="s">
        <v>682</v>
      </c>
      <c r="B109" s="53"/>
      <c r="C109" s="33" t="s">
        <v>115</v>
      </c>
      <c r="D109" s="33" t="s">
        <v>149</v>
      </c>
      <c r="E109" s="69" t="s">
        <v>277</v>
      </c>
      <c r="F109" s="69" t="s">
        <v>688</v>
      </c>
      <c r="G109" s="69" t="s">
        <v>660</v>
      </c>
      <c r="H109" s="35">
        <v>42</v>
      </c>
      <c r="I109" s="53" t="s">
        <v>57</v>
      </c>
      <c r="J109" s="93">
        <v>585</v>
      </c>
      <c r="K109" s="94">
        <v>17</v>
      </c>
      <c r="L109" s="94">
        <v>0</v>
      </c>
      <c r="M109" s="94">
        <v>17</v>
      </c>
      <c r="N109" s="63">
        <v>9945</v>
      </c>
      <c r="O109" s="95">
        <v>28</v>
      </c>
      <c r="P109" s="95">
        <v>23</v>
      </c>
      <c r="Q109" s="131">
        <v>0.4</v>
      </c>
      <c r="R109" s="131">
        <v>257.60000000000002</v>
      </c>
      <c r="S109" s="222" t="s">
        <v>689</v>
      </c>
      <c r="T109" s="95">
        <v>0</v>
      </c>
      <c r="U109" s="63">
        <v>0</v>
      </c>
      <c r="V109" s="36" t="s">
        <v>45</v>
      </c>
      <c r="W109" s="63">
        <v>10202.6</v>
      </c>
    </row>
    <row r="110" spans="1:23" ht="37" x14ac:dyDescent="0.2">
      <c r="A110" s="73" t="s">
        <v>682</v>
      </c>
      <c r="B110" s="121"/>
      <c r="C110" s="122" t="s">
        <v>115</v>
      </c>
      <c r="D110" s="122" t="s">
        <v>149</v>
      </c>
      <c r="E110" s="74" t="s">
        <v>281</v>
      </c>
      <c r="F110" s="74" t="s">
        <v>691</v>
      </c>
      <c r="G110" s="74" t="s">
        <v>685</v>
      </c>
      <c r="H110" s="124">
        <v>42</v>
      </c>
      <c r="I110" s="121" t="s">
        <v>57</v>
      </c>
      <c r="J110" s="77">
        <v>585</v>
      </c>
      <c r="K110" s="78">
        <v>0</v>
      </c>
      <c r="L110" s="78">
        <v>0</v>
      </c>
      <c r="M110" s="78">
        <v>0</v>
      </c>
      <c r="N110" s="79">
        <v>0</v>
      </c>
      <c r="O110" s="80">
        <v>0</v>
      </c>
      <c r="P110" s="80">
        <v>20</v>
      </c>
      <c r="Q110" s="127">
        <v>0.4</v>
      </c>
      <c r="R110" s="127">
        <v>0</v>
      </c>
      <c r="S110" s="82" t="s">
        <v>692</v>
      </c>
      <c r="T110" s="80">
        <v>0</v>
      </c>
      <c r="U110" s="79">
        <v>0</v>
      </c>
      <c r="V110" s="386" t="s">
        <v>45</v>
      </c>
      <c r="W110" s="79">
        <v>0</v>
      </c>
    </row>
    <row r="111" spans="1:23" ht="37" x14ac:dyDescent="0.2">
      <c r="A111" s="52" t="s">
        <v>682</v>
      </c>
      <c r="B111" s="53"/>
      <c r="C111" s="33" t="s">
        <v>115</v>
      </c>
      <c r="D111" s="33" t="s">
        <v>154</v>
      </c>
      <c r="E111" s="69" t="s">
        <v>550</v>
      </c>
      <c r="F111" s="69" t="s">
        <v>694</v>
      </c>
      <c r="G111" s="69" t="s">
        <v>660</v>
      </c>
      <c r="H111" s="35">
        <v>42</v>
      </c>
      <c r="I111" s="53" t="s">
        <v>57</v>
      </c>
      <c r="J111" s="93">
        <v>585</v>
      </c>
      <c r="K111" s="94">
        <v>20</v>
      </c>
      <c r="L111" s="94">
        <v>0</v>
      </c>
      <c r="M111" s="94">
        <v>20</v>
      </c>
      <c r="N111" s="63">
        <v>11700</v>
      </c>
      <c r="O111" s="95">
        <v>28</v>
      </c>
      <c r="P111" s="95">
        <v>68</v>
      </c>
      <c r="Q111" s="131">
        <v>0.4</v>
      </c>
      <c r="R111" s="131">
        <v>761.60000000000014</v>
      </c>
      <c r="S111" s="82" t="s">
        <v>695</v>
      </c>
      <c r="T111" s="95">
        <v>0</v>
      </c>
      <c r="U111" s="63">
        <v>0</v>
      </c>
      <c r="V111" s="36" t="s">
        <v>45</v>
      </c>
      <c r="W111" s="63">
        <v>12461.6</v>
      </c>
    </row>
    <row r="112" spans="1:23" ht="49" x14ac:dyDescent="0.2">
      <c r="A112" s="52" t="s">
        <v>682</v>
      </c>
      <c r="B112" s="394" t="s">
        <v>1057</v>
      </c>
      <c r="C112" s="395" t="s">
        <v>115</v>
      </c>
      <c r="D112" s="395" t="s">
        <v>154</v>
      </c>
      <c r="E112" s="396" t="s">
        <v>305</v>
      </c>
      <c r="F112" s="396" t="s">
        <v>1056</v>
      </c>
      <c r="G112" s="69" t="s">
        <v>698</v>
      </c>
      <c r="H112" s="35">
        <v>42</v>
      </c>
      <c r="I112" s="53" t="s">
        <v>57</v>
      </c>
      <c r="J112" s="93">
        <v>585</v>
      </c>
      <c r="K112" s="94">
        <v>0</v>
      </c>
      <c r="L112" s="94">
        <v>18</v>
      </c>
      <c r="M112" s="94">
        <v>18</v>
      </c>
      <c r="N112" s="63">
        <v>10530</v>
      </c>
      <c r="O112" s="95">
        <v>28</v>
      </c>
      <c r="P112" s="95">
        <v>47</v>
      </c>
      <c r="Q112" s="131">
        <v>0.4</v>
      </c>
      <c r="R112" s="131">
        <v>526.4</v>
      </c>
      <c r="S112" s="82"/>
      <c r="T112" s="95">
        <v>0</v>
      </c>
      <c r="U112" s="63">
        <v>0</v>
      </c>
      <c r="V112" s="36" t="s">
        <v>45</v>
      </c>
      <c r="W112" s="63">
        <v>11056.4</v>
      </c>
    </row>
    <row r="113" spans="1:23" ht="73" x14ac:dyDescent="0.2">
      <c r="A113" s="52" t="s">
        <v>682</v>
      </c>
      <c r="B113" s="394" t="s">
        <v>1051</v>
      </c>
      <c r="C113" s="395" t="s">
        <v>115</v>
      </c>
      <c r="D113" s="395" t="s">
        <v>154</v>
      </c>
      <c r="E113" s="396" t="s">
        <v>785</v>
      </c>
      <c r="F113" s="396" t="s">
        <v>1052</v>
      </c>
      <c r="G113" s="396" t="s">
        <v>698</v>
      </c>
      <c r="H113" s="399">
        <v>42</v>
      </c>
      <c r="I113" s="394" t="s">
        <v>57</v>
      </c>
      <c r="J113" s="400">
        <v>585</v>
      </c>
      <c r="K113" s="397">
        <v>0</v>
      </c>
      <c r="L113" s="397">
        <v>14</v>
      </c>
      <c r="M113" s="397">
        <v>14</v>
      </c>
      <c r="N113" s="97">
        <v>8190</v>
      </c>
      <c r="O113" s="398">
        <v>28</v>
      </c>
      <c r="P113" s="398">
        <v>55</v>
      </c>
      <c r="Q113" s="401">
        <v>0.4</v>
      </c>
      <c r="R113" s="401">
        <v>616</v>
      </c>
      <c r="S113" s="417"/>
      <c r="T113" s="398">
        <v>0</v>
      </c>
      <c r="U113" s="97">
        <v>0</v>
      </c>
      <c r="V113" s="403"/>
      <c r="W113" s="97">
        <v>8806</v>
      </c>
    </row>
    <row r="114" spans="1:23" ht="37" x14ac:dyDescent="0.2">
      <c r="A114" s="52" t="s">
        <v>682</v>
      </c>
      <c r="B114" s="53"/>
      <c r="C114" s="33" t="s">
        <v>115</v>
      </c>
      <c r="D114" s="33" t="s">
        <v>154</v>
      </c>
      <c r="E114" s="69" t="s">
        <v>314</v>
      </c>
      <c r="F114" s="69" t="s">
        <v>700</v>
      </c>
      <c r="G114" s="69" t="s">
        <v>685</v>
      </c>
      <c r="H114" s="35">
        <v>42</v>
      </c>
      <c r="I114" s="53" t="s">
        <v>57</v>
      </c>
      <c r="J114" s="93">
        <v>585</v>
      </c>
      <c r="K114" s="94">
        <v>0</v>
      </c>
      <c r="L114" s="94">
        <v>20</v>
      </c>
      <c r="M114" s="94">
        <v>20</v>
      </c>
      <c r="N114" s="63">
        <v>11700</v>
      </c>
      <c r="O114" s="95">
        <v>28</v>
      </c>
      <c r="P114" s="95">
        <v>12</v>
      </c>
      <c r="Q114" s="131">
        <v>0.4</v>
      </c>
      <c r="R114" s="131">
        <v>134.40000000000003</v>
      </c>
      <c r="S114" s="82" t="s">
        <v>701</v>
      </c>
      <c r="T114" s="95">
        <v>0</v>
      </c>
      <c r="U114" s="63">
        <v>0</v>
      </c>
      <c r="V114" s="36" t="s">
        <v>45</v>
      </c>
      <c r="W114" s="63">
        <v>11834.4</v>
      </c>
    </row>
    <row r="115" spans="1:23" ht="49" x14ac:dyDescent="0.2">
      <c r="A115" s="52" t="s">
        <v>682</v>
      </c>
      <c r="B115" s="394" t="s">
        <v>1055</v>
      </c>
      <c r="C115" s="395" t="s">
        <v>115</v>
      </c>
      <c r="D115" s="395" t="s">
        <v>54</v>
      </c>
      <c r="E115" s="396" t="s">
        <v>481</v>
      </c>
      <c r="F115" s="427" t="s">
        <v>703</v>
      </c>
      <c r="G115" s="396" t="s">
        <v>1054</v>
      </c>
      <c r="H115" s="35">
        <v>42</v>
      </c>
      <c r="I115" s="53" t="s">
        <v>57</v>
      </c>
      <c r="J115" s="93">
        <v>585</v>
      </c>
      <c r="K115" s="94">
        <v>0</v>
      </c>
      <c r="L115" s="94">
        <v>20</v>
      </c>
      <c r="M115" s="94">
        <v>20</v>
      </c>
      <c r="N115" s="63">
        <v>11700</v>
      </c>
      <c r="O115" s="95">
        <v>28</v>
      </c>
      <c r="P115" s="95">
        <v>56</v>
      </c>
      <c r="Q115" s="131">
        <v>0.4</v>
      </c>
      <c r="R115" s="131">
        <v>627.20000000000005</v>
      </c>
      <c r="S115" s="82" t="s">
        <v>704</v>
      </c>
      <c r="T115" s="95">
        <v>0</v>
      </c>
      <c r="U115" s="63">
        <v>0</v>
      </c>
      <c r="V115" s="36" t="s">
        <v>45</v>
      </c>
      <c r="W115" s="63">
        <v>12327.2</v>
      </c>
    </row>
    <row r="116" spans="1:23" ht="37" x14ac:dyDescent="0.2">
      <c r="A116" s="52" t="s">
        <v>682</v>
      </c>
      <c r="B116" s="53"/>
      <c r="C116" s="33" t="s">
        <v>115</v>
      </c>
      <c r="D116" s="33" t="s">
        <v>63</v>
      </c>
      <c r="E116" s="69" t="s">
        <v>557</v>
      </c>
      <c r="F116" s="69" t="s">
        <v>706</v>
      </c>
      <c r="G116" s="69" t="s">
        <v>685</v>
      </c>
      <c r="H116" s="35">
        <v>42</v>
      </c>
      <c r="I116" s="53" t="s">
        <v>57</v>
      </c>
      <c r="J116" s="93">
        <v>585</v>
      </c>
      <c r="K116" s="94">
        <v>0</v>
      </c>
      <c r="L116" s="94">
        <v>25</v>
      </c>
      <c r="M116" s="94">
        <v>25</v>
      </c>
      <c r="N116" s="63">
        <v>14625</v>
      </c>
      <c r="O116" s="95">
        <v>14</v>
      </c>
      <c r="P116" s="95">
        <v>30</v>
      </c>
      <c r="Q116" s="131">
        <v>0.4</v>
      </c>
      <c r="R116" s="131">
        <v>168</v>
      </c>
      <c r="S116" s="82" t="s">
        <v>707</v>
      </c>
      <c r="T116" s="95">
        <v>0</v>
      </c>
      <c r="U116" s="63">
        <v>0</v>
      </c>
      <c r="V116" s="36"/>
      <c r="W116" s="63">
        <v>14793</v>
      </c>
    </row>
    <row r="117" spans="1:23" ht="37" x14ac:dyDescent="0.2">
      <c r="A117" s="52" t="s">
        <v>682</v>
      </c>
      <c r="B117" s="53"/>
      <c r="C117" s="33" t="s">
        <v>115</v>
      </c>
      <c r="D117" s="33" t="s">
        <v>63</v>
      </c>
      <c r="E117" s="69" t="s">
        <v>242</v>
      </c>
      <c r="F117" s="69" t="s">
        <v>706</v>
      </c>
      <c r="G117" s="69" t="s">
        <v>685</v>
      </c>
      <c r="H117" s="35">
        <v>42</v>
      </c>
      <c r="I117" s="53" t="s">
        <v>57</v>
      </c>
      <c r="J117" s="93">
        <v>585</v>
      </c>
      <c r="K117" s="94">
        <v>0</v>
      </c>
      <c r="L117" s="94">
        <v>18</v>
      </c>
      <c r="M117" s="94">
        <v>18</v>
      </c>
      <c r="N117" s="63">
        <v>10530</v>
      </c>
      <c r="O117" s="95">
        <v>28</v>
      </c>
      <c r="P117" s="95">
        <v>42</v>
      </c>
      <c r="Q117" s="131">
        <v>0.4</v>
      </c>
      <c r="R117" s="131">
        <v>470.40000000000003</v>
      </c>
      <c r="S117" s="82" t="s">
        <v>709</v>
      </c>
      <c r="T117" s="95">
        <v>0</v>
      </c>
      <c r="U117" s="63">
        <v>0</v>
      </c>
      <c r="V117" s="36" t="s">
        <v>45</v>
      </c>
      <c r="W117" s="63">
        <v>11000.4</v>
      </c>
    </row>
    <row r="118" spans="1:23" ht="59" customHeight="1" x14ac:dyDescent="0.2">
      <c r="A118" s="52" t="s">
        <v>711</v>
      </c>
      <c r="B118" s="53" t="s">
        <v>38</v>
      </c>
      <c r="C118" s="33" t="s">
        <v>115</v>
      </c>
      <c r="D118" s="33" t="s">
        <v>149</v>
      </c>
      <c r="E118" s="69" t="s">
        <v>277</v>
      </c>
      <c r="F118" s="69" t="s">
        <v>65</v>
      </c>
      <c r="G118" s="69" t="s">
        <v>712</v>
      </c>
      <c r="H118" s="35">
        <v>42</v>
      </c>
      <c r="I118" s="53" t="s">
        <v>57</v>
      </c>
      <c r="J118" s="93">
        <v>585</v>
      </c>
      <c r="K118" s="94">
        <v>18</v>
      </c>
      <c r="L118" s="94">
        <v>0</v>
      </c>
      <c r="M118" s="94">
        <v>18</v>
      </c>
      <c r="N118" s="63">
        <v>10530</v>
      </c>
      <c r="O118" s="95">
        <v>28</v>
      </c>
      <c r="P118" s="95">
        <v>16</v>
      </c>
      <c r="Q118" s="131">
        <v>0.4</v>
      </c>
      <c r="R118" s="96">
        <v>179.20000000000002</v>
      </c>
      <c r="S118" s="222" t="s">
        <v>713</v>
      </c>
      <c r="T118" s="95">
        <v>284</v>
      </c>
      <c r="U118" s="63">
        <v>5112</v>
      </c>
      <c r="V118" s="36" t="s">
        <v>714</v>
      </c>
      <c r="W118" s="63">
        <v>15821.2</v>
      </c>
    </row>
    <row r="119" spans="1:23" ht="55" customHeight="1" x14ac:dyDescent="0.2">
      <c r="A119" s="283" t="s">
        <v>711</v>
      </c>
      <c r="B119" s="284"/>
      <c r="C119" s="285" t="s">
        <v>115</v>
      </c>
      <c r="D119" s="285" t="s">
        <v>149</v>
      </c>
      <c r="E119" s="279" t="s">
        <v>541</v>
      </c>
      <c r="F119" s="279" t="s">
        <v>717</v>
      </c>
      <c r="G119" s="279" t="s">
        <v>134</v>
      </c>
      <c r="H119" s="124">
        <v>42</v>
      </c>
      <c r="I119" s="121" t="s">
        <v>57</v>
      </c>
      <c r="J119" s="77">
        <v>585</v>
      </c>
      <c r="K119" s="78">
        <v>0</v>
      </c>
      <c r="L119" s="78">
        <v>0</v>
      </c>
      <c r="M119" s="78">
        <v>0</v>
      </c>
      <c r="N119" s="79">
        <v>0</v>
      </c>
      <c r="O119" s="80">
        <v>0</v>
      </c>
      <c r="P119" s="80">
        <v>17</v>
      </c>
      <c r="Q119" s="127">
        <v>0.4</v>
      </c>
      <c r="R119" s="81">
        <v>0</v>
      </c>
      <c r="S119" s="82" t="s">
        <v>718</v>
      </c>
      <c r="T119" s="80">
        <v>150</v>
      </c>
      <c r="U119" s="79">
        <v>0</v>
      </c>
      <c r="V119" s="386" t="s">
        <v>719</v>
      </c>
      <c r="W119" s="79">
        <v>0</v>
      </c>
    </row>
    <row r="120" spans="1:23" ht="49" customHeight="1" x14ac:dyDescent="0.2">
      <c r="A120" s="52" t="s">
        <v>711</v>
      </c>
      <c r="B120" s="53" t="s">
        <v>38</v>
      </c>
      <c r="C120" s="33" t="s">
        <v>115</v>
      </c>
      <c r="D120" s="33" t="s">
        <v>149</v>
      </c>
      <c r="E120" s="69" t="s">
        <v>541</v>
      </c>
      <c r="F120" s="69" t="s">
        <v>721</v>
      </c>
      <c r="G120" s="69" t="s">
        <v>722</v>
      </c>
      <c r="H120" s="35">
        <v>42</v>
      </c>
      <c r="I120" s="53" t="s">
        <v>57</v>
      </c>
      <c r="J120" s="93">
        <v>585</v>
      </c>
      <c r="K120" s="94">
        <v>0</v>
      </c>
      <c r="L120" s="94">
        <v>15</v>
      </c>
      <c r="M120" s="94">
        <v>15</v>
      </c>
      <c r="N120" s="63">
        <v>8775</v>
      </c>
      <c r="O120" s="95">
        <v>14</v>
      </c>
      <c r="P120" s="95">
        <v>17</v>
      </c>
      <c r="Q120" s="131">
        <v>0.4</v>
      </c>
      <c r="R120" s="96">
        <v>95.200000000000017</v>
      </c>
      <c r="S120" s="82" t="s">
        <v>723</v>
      </c>
      <c r="T120" s="95">
        <v>300</v>
      </c>
      <c r="U120" s="63">
        <v>4500</v>
      </c>
      <c r="V120" s="36" t="s">
        <v>724</v>
      </c>
      <c r="W120" s="63">
        <v>13370.2</v>
      </c>
    </row>
    <row r="121" spans="1:23" ht="55" customHeight="1" x14ac:dyDescent="0.2">
      <c r="A121" s="52" t="s">
        <v>711</v>
      </c>
      <c r="B121" s="53"/>
      <c r="C121" s="33" t="s">
        <v>115</v>
      </c>
      <c r="D121" s="33" t="s">
        <v>149</v>
      </c>
      <c r="E121" s="69" t="s">
        <v>541</v>
      </c>
      <c r="F121" s="69" t="s">
        <v>56</v>
      </c>
      <c r="G121" s="69" t="s">
        <v>675</v>
      </c>
      <c r="H121" s="35">
        <v>42</v>
      </c>
      <c r="I121" s="53" t="s">
        <v>57</v>
      </c>
      <c r="J121" s="93">
        <v>585</v>
      </c>
      <c r="K121" s="94">
        <v>15</v>
      </c>
      <c r="L121" s="94">
        <v>0</v>
      </c>
      <c r="M121" s="94">
        <v>15</v>
      </c>
      <c r="N121" s="63">
        <v>8775</v>
      </c>
      <c r="O121" s="95">
        <v>28</v>
      </c>
      <c r="P121" s="95">
        <v>17</v>
      </c>
      <c r="Q121" s="131">
        <v>0.4</v>
      </c>
      <c r="R121" s="96">
        <v>190.40000000000003</v>
      </c>
      <c r="S121" s="82" t="s">
        <v>726</v>
      </c>
      <c r="T121" s="95">
        <v>300</v>
      </c>
      <c r="U121" s="63">
        <v>4500</v>
      </c>
      <c r="V121" s="36" t="s">
        <v>676</v>
      </c>
      <c r="W121" s="63">
        <v>13465.4</v>
      </c>
    </row>
    <row r="122" spans="1:23" ht="58" customHeight="1" x14ac:dyDescent="0.2">
      <c r="A122" s="52" t="s">
        <v>711</v>
      </c>
      <c r="B122" s="394" t="s">
        <v>1004</v>
      </c>
      <c r="C122" s="395" t="s">
        <v>115</v>
      </c>
      <c r="D122" s="395" t="s">
        <v>149</v>
      </c>
      <c r="E122" s="396" t="s">
        <v>291</v>
      </c>
      <c r="F122" s="396" t="s">
        <v>56</v>
      </c>
      <c r="G122" s="69" t="s">
        <v>675</v>
      </c>
      <c r="H122" s="35">
        <v>42</v>
      </c>
      <c r="I122" s="53" t="s">
        <v>57</v>
      </c>
      <c r="J122" s="93">
        <v>585</v>
      </c>
      <c r="K122" s="94">
        <v>0</v>
      </c>
      <c r="L122" s="94">
        <v>18</v>
      </c>
      <c r="M122" s="94">
        <v>18</v>
      </c>
      <c r="N122" s="63">
        <v>10530</v>
      </c>
      <c r="O122" s="95">
        <v>28</v>
      </c>
      <c r="P122" s="95">
        <v>42</v>
      </c>
      <c r="Q122" s="131">
        <v>0.4</v>
      </c>
      <c r="R122" s="96">
        <v>470.40000000000003</v>
      </c>
      <c r="S122" s="82"/>
      <c r="T122" s="95">
        <v>300</v>
      </c>
      <c r="U122" s="63">
        <v>5400</v>
      </c>
      <c r="V122" s="36" t="s">
        <v>676</v>
      </c>
      <c r="W122" s="63">
        <v>16400.400000000001</v>
      </c>
    </row>
    <row r="123" spans="1:23" ht="58" customHeight="1" x14ac:dyDescent="0.2">
      <c r="A123" s="52" t="s">
        <v>711</v>
      </c>
      <c r="B123" s="53" t="s">
        <v>38</v>
      </c>
      <c r="C123" s="33" t="s">
        <v>115</v>
      </c>
      <c r="D123" s="33" t="s">
        <v>149</v>
      </c>
      <c r="E123" s="69" t="s">
        <v>683</v>
      </c>
      <c r="F123" s="69" t="s">
        <v>65</v>
      </c>
      <c r="G123" s="69" t="s">
        <v>132</v>
      </c>
      <c r="H123" s="35">
        <v>42</v>
      </c>
      <c r="I123" s="53" t="s">
        <v>57</v>
      </c>
      <c r="J123" s="93">
        <v>585</v>
      </c>
      <c r="K123" s="94">
        <v>0</v>
      </c>
      <c r="L123" s="94">
        <v>18</v>
      </c>
      <c r="M123" s="94">
        <v>18</v>
      </c>
      <c r="N123" s="63">
        <v>10530</v>
      </c>
      <c r="O123" s="95">
        <v>28</v>
      </c>
      <c r="P123" s="95">
        <v>51</v>
      </c>
      <c r="Q123" s="131">
        <v>0.4</v>
      </c>
      <c r="R123" s="96">
        <v>571.20000000000005</v>
      </c>
      <c r="S123" s="222" t="s">
        <v>729</v>
      </c>
      <c r="T123" s="95">
        <v>150</v>
      </c>
      <c r="U123" s="63">
        <v>2700</v>
      </c>
      <c r="V123" s="36" t="s">
        <v>730</v>
      </c>
      <c r="W123" s="63">
        <v>13801.2</v>
      </c>
    </row>
    <row r="124" spans="1:23" ht="48" customHeight="1" x14ac:dyDescent="0.2">
      <c r="A124" s="52" t="s">
        <v>711</v>
      </c>
      <c r="B124" s="53"/>
      <c r="C124" s="33" t="s">
        <v>115</v>
      </c>
      <c r="D124" s="33" t="s">
        <v>149</v>
      </c>
      <c r="E124" s="69" t="s">
        <v>602</v>
      </c>
      <c r="F124" s="69" t="s">
        <v>65</v>
      </c>
      <c r="G124" s="69" t="s">
        <v>722</v>
      </c>
      <c r="H124" s="35">
        <v>42</v>
      </c>
      <c r="I124" s="53" t="s">
        <v>57</v>
      </c>
      <c r="J124" s="93">
        <v>585</v>
      </c>
      <c r="K124" s="94">
        <v>0</v>
      </c>
      <c r="L124" s="94">
        <v>17</v>
      </c>
      <c r="M124" s="94">
        <v>17</v>
      </c>
      <c r="N124" s="63">
        <v>9945</v>
      </c>
      <c r="O124" s="95">
        <v>28</v>
      </c>
      <c r="P124" s="95">
        <v>12</v>
      </c>
      <c r="Q124" s="131">
        <v>0.4</v>
      </c>
      <c r="R124" s="96">
        <v>134.40000000000003</v>
      </c>
      <c r="S124" s="222" t="s">
        <v>733</v>
      </c>
      <c r="T124" s="95">
        <v>300</v>
      </c>
      <c r="U124" s="63">
        <v>5100</v>
      </c>
      <c r="V124" s="36" t="s">
        <v>724</v>
      </c>
      <c r="W124" s="63">
        <v>15179.4</v>
      </c>
    </row>
    <row r="125" spans="1:23" ht="53" customHeight="1" x14ac:dyDescent="0.2">
      <c r="A125" s="52" t="s">
        <v>711</v>
      </c>
      <c r="B125" s="394" t="s">
        <v>1059</v>
      </c>
      <c r="C125" s="395" t="s">
        <v>115</v>
      </c>
      <c r="D125" s="395" t="s">
        <v>149</v>
      </c>
      <c r="E125" s="396" t="s">
        <v>266</v>
      </c>
      <c r="F125" s="396" t="s">
        <v>65</v>
      </c>
      <c r="G125" s="396" t="s">
        <v>132</v>
      </c>
      <c r="H125" s="35">
        <v>42</v>
      </c>
      <c r="I125" s="53" t="s">
        <v>57</v>
      </c>
      <c r="J125" s="93">
        <v>585</v>
      </c>
      <c r="K125" s="397">
        <v>15</v>
      </c>
      <c r="L125" s="397">
        <v>0</v>
      </c>
      <c r="M125" s="94">
        <v>15</v>
      </c>
      <c r="N125" s="63">
        <v>8775</v>
      </c>
      <c r="O125" s="95">
        <v>28</v>
      </c>
      <c r="P125" s="95">
        <v>36</v>
      </c>
      <c r="Q125" s="131">
        <v>0.4</v>
      </c>
      <c r="R125" s="96">
        <v>403.2</v>
      </c>
      <c r="S125" s="222" t="s">
        <v>735</v>
      </c>
      <c r="T125" s="95">
        <v>150</v>
      </c>
      <c r="U125" s="63">
        <v>2250</v>
      </c>
      <c r="V125" s="36" t="s">
        <v>679</v>
      </c>
      <c r="W125" s="63">
        <v>11428.2</v>
      </c>
    </row>
    <row r="126" spans="1:23" ht="53" customHeight="1" x14ac:dyDescent="0.2">
      <c r="A126" s="52" t="s">
        <v>711</v>
      </c>
      <c r="B126" s="53"/>
      <c r="C126" s="33" t="s">
        <v>115</v>
      </c>
      <c r="D126" s="33" t="s">
        <v>149</v>
      </c>
      <c r="E126" s="69" t="s">
        <v>281</v>
      </c>
      <c r="F126" s="69" t="s">
        <v>721</v>
      </c>
      <c r="G126" s="69" t="s">
        <v>132</v>
      </c>
      <c r="H126" s="35">
        <v>42</v>
      </c>
      <c r="I126" s="53" t="s">
        <v>57</v>
      </c>
      <c r="J126" s="93">
        <v>585</v>
      </c>
      <c r="K126" s="94">
        <v>15</v>
      </c>
      <c r="L126" s="94">
        <v>0</v>
      </c>
      <c r="M126" s="94">
        <v>15</v>
      </c>
      <c r="N126" s="63">
        <v>8775</v>
      </c>
      <c r="O126" s="95">
        <v>28</v>
      </c>
      <c r="P126" s="95">
        <v>13</v>
      </c>
      <c r="Q126" s="131">
        <v>0.4</v>
      </c>
      <c r="R126" s="96">
        <v>145.6</v>
      </c>
      <c r="S126" s="222" t="s">
        <v>738</v>
      </c>
      <c r="T126" s="95">
        <v>150</v>
      </c>
      <c r="U126" s="63">
        <v>2250</v>
      </c>
      <c r="V126" s="36" t="s">
        <v>679</v>
      </c>
      <c r="W126" s="63">
        <v>11170.6</v>
      </c>
    </row>
    <row r="127" spans="1:23" ht="41" customHeight="1" x14ac:dyDescent="0.2">
      <c r="A127" s="52" t="s">
        <v>711</v>
      </c>
      <c r="B127" s="394" t="s">
        <v>1044</v>
      </c>
      <c r="C127" s="395" t="s">
        <v>115</v>
      </c>
      <c r="D127" s="395" t="s">
        <v>149</v>
      </c>
      <c r="E127" s="396" t="s">
        <v>266</v>
      </c>
      <c r="F127" s="396" t="s">
        <v>721</v>
      </c>
      <c r="G127" s="396" t="s">
        <v>712</v>
      </c>
      <c r="H127" s="35">
        <v>42</v>
      </c>
      <c r="I127" s="53" t="s">
        <v>57</v>
      </c>
      <c r="J127" s="93">
        <v>585</v>
      </c>
      <c r="K127" s="397">
        <v>17</v>
      </c>
      <c r="L127" s="397">
        <v>0</v>
      </c>
      <c r="M127" s="94">
        <v>17</v>
      </c>
      <c r="N127" s="63">
        <v>9945</v>
      </c>
      <c r="O127" s="95">
        <v>28</v>
      </c>
      <c r="P127" s="95">
        <v>36</v>
      </c>
      <c r="Q127" s="131">
        <v>0.4</v>
      </c>
      <c r="R127" s="96">
        <v>403.2</v>
      </c>
      <c r="S127" s="222" t="s">
        <v>740</v>
      </c>
      <c r="T127" s="95">
        <v>150</v>
      </c>
      <c r="U127" s="63">
        <v>2550</v>
      </c>
      <c r="V127" s="36" t="s">
        <v>741</v>
      </c>
      <c r="W127" s="63">
        <v>12898.2</v>
      </c>
    </row>
    <row r="128" spans="1:23" ht="48" customHeight="1" x14ac:dyDescent="0.2">
      <c r="A128" s="52" t="s">
        <v>711</v>
      </c>
      <c r="B128" s="394" t="s">
        <v>1045</v>
      </c>
      <c r="C128" s="395" t="s">
        <v>115</v>
      </c>
      <c r="D128" s="395" t="s">
        <v>149</v>
      </c>
      <c r="E128" s="396" t="s">
        <v>266</v>
      </c>
      <c r="F128" s="396" t="s">
        <v>721</v>
      </c>
      <c r="G128" s="396" t="s">
        <v>712</v>
      </c>
      <c r="H128" s="35">
        <v>42</v>
      </c>
      <c r="I128" s="53" t="s">
        <v>57</v>
      </c>
      <c r="J128" s="93">
        <v>585</v>
      </c>
      <c r="K128" s="397">
        <v>0</v>
      </c>
      <c r="L128" s="397">
        <v>22</v>
      </c>
      <c r="M128" s="94">
        <v>22</v>
      </c>
      <c r="N128" s="63">
        <v>12870</v>
      </c>
      <c r="O128" s="95">
        <v>28</v>
      </c>
      <c r="P128" s="95">
        <v>36</v>
      </c>
      <c r="Q128" s="131">
        <v>0.4</v>
      </c>
      <c r="R128" s="96">
        <v>403.2</v>
      </c>
      <c r="S128" s="222" t="s">
        <v>740</v>
      </c>
      <c r="T128" s="95">
        <v>150</v>
      </c>
      <c r="U128" s="63">
        <v>3300</v>
      </c>
      <c r="V128" s="36" t="s">
        <v>741</v>
      </c>
      <c r="W128" s="63">
        <v>16573.2</v>
      </c>
    </row>
    <row r="129" spans="1:23" ht="45" customHeight="1" x14ac:dyDescent="0.2">
      <c r="A129" s="52" t="s">
        <v>711</v>
      </c>
      <c r="B129" s="394" t="s">
        <v>1065</v>
      </c>
      <c r="C129" s="395" t="s">
        <v>115</v>
      </c>
      <c r="D129" s="395" t="s">
        <v>154</v>
      </c>
      <c r="E129" s="396" t="s">
        <v>297</v>
      </c>
      <c r="F129" s="396" t="s">
        <v>65</v>
      </c>
      <c r="G129" s="396" t="s">
        <v>722</v>
      </c>
      <c r="H129" s="35">
        <v>42</v>
      </c>
      <c r="I129" s="53" t="s">
        <v>57</v>
      </c>
      <c r="J129" s="93">
        <v>585</v>
      </c>
      <c r="K129" s="94">
        <v>0</v>
      </c>
      <c r="L129" s="397">
        <v>15</v>
      </c>
      <c r="M129" s="94">
        <v>15</v>
      </c>
      <c r="N129" s="63">
        <v>8775</v>
      </c>
      <c r="O129" s="95">
        <v>28</v>
      </c>
      <c r="P129" s="95">
        <v>26</v>
      </c>
      <c r="Q129" s="131">
        <v>0.4</v>
      </c>
      <c r="R129" s="131">
        <v>291.2</v>
      </c>
      <c r="S129" s="82" t="s">
        <v>743</v>
      </c>
      <c r="T129" s="95">
        <v>300</v>
      </c>
      <c r="U129" s="63">
        <v>4500</v>
      </c>
      <c r="V129" s="36" t="s">
        <v>719</v>
      </c>
      <c r="W129" s="63">
        <v>13566.2</v>
      </c>
    </row>
    <row r="130" spans="1:23" ht="43" customHeight="1" x14ac:dyDescent="0.2">
      <c r="A130" s="52" t="s">
        <v>711</v>
      </c>
      <c r="B130" s="53"/>
      <c r="C130" s="33" t="s">
        <v>115</v>
      </c>
      <c r="D130" s="33" t="s">
        <v>154</v>
      </c>
      <c r="E130" s="69" t="s">
        <v>297</v>
      </c>
      <c r="F130" s="69" t="s">
        <v>65</v>
      </c>
      <c r="G130" s="69" t="s">
        <v>745</v>
      </c>
      <c r="H130" s="35">
        <v>56</v>
      </c>
      <c r="I130" s="53" t="s">
        <v>57</v>
      </c>
      <c r="J130" s="93">
        <v>585</v>
      </c>
      <c r="K130" s="94">
        <v>18</v>
      </c>
      <c r="L130" s="94">
        <v>0</v>
      </c>
      <c r="M130" s="94">
        <v>18</v>
      </c>
      <c r="N130" s="63">
        <v>10530</v>
      </c>
      <c r="O130" s="95">
        <v>28</v>
      </c>
      <c r="P130" s="95">
        <v>26</v>
      </c>
      <c r="Q130" s="131">
        <v>0.4</v>
      </c>
      <c r="R130" s="131">
        <v>291.2</v>
      </c>
      <c r="S130" s="82" t="s">
        <v>746</v>
      </c>
      <c r="T130" s="95">
        <v>300</v>
      </c>
      <c r="U130" s="63">
        <v>5400</v>
      </c>
      <c r="V130" s="36" t="s">
        <v>747</v>
      </c>
      <c r="W130" s="63">
        <v>16221.2</v>
      </c>
    </row>
    <row r="131" spans="1:23" ht="55" customHeight="1" x14ac:dyDescent="0.2">
      <c r="A131" s="52" t="s">
        <v>711</v>
      </c>
      <c r="B131" s="53"/>
      <c r="C131" s="33" t="s">
        <v>115</v>
      </c>
      <c r="D131" s="33" t="s">
        <v>154</v>
      </c>
      <c r="E131" s="69" t="s">
        <v>749</v>
      </c>
      <c r="F131" s="69" t="s">
        <v>65</v>
      </c>
      <c r="G131" s="69" t="s">
        <v>745</v>
      </c>
      <c r="H131" s="35">
        <v>56</v>
      </c>
      <c r="I131" s="53" t="s">
        <v>57</v>
      </c>
      <c r="J131" s="93">
        <v>585</v>
      </c>
      <c r="K131" s="94">
        <v>0</v>
      </c>
      <c r="L131" s="94">
        <v>15</v>
      </c>
      <c r="M131" s="94">
        <v>15</v>
      </c>
      <c r="N131" s="63">
        <v>8775</v>
      </c>
      <c r="O131" s="95">
        <v>36</v>
      </c>
      <c r="P131" s="95">
        <v>10</v>
      </c>
      <c r="Q131" s="131">
        <v>0.4</v>
      </c>
      <c r="R131" s="131">
        <v>144</v>
      </c>
      <c r="S131" s="82" t="s">
        <v>750</v>
      </c>
      <c r="T131" s="95">
        <v>300</v>
      </c>
      <c r="U131" s="63">
        <v>4500</v>
      </c>
      <c r="V131" s="36" t="s">
        <v>747</v>
      </c>
      <c r="W131" s="63">
        <v>13419</v>
      </c>
    </row>
    <row r="132" spans="1:23" ht="73" x14ac:dyDescent="0.2">
      <c r="A132" s="52" t="s">
        <v>711</v>
      </c>
      <c r="B132" s="394" t="s">
        <v>1062</v>
      </c>
      <c r="C132" s="33" t="s">
        <v>115</v>
      </c>
      <c r="D132" s="33" t="s">
        <v>154</v>
      </c>
      <c r="E132" s="69" t="s">
        <v>649</v>
      </c>
      <c r="F132" s="69" t="s">
        <v>116</v>
      </c>
      <c r="G132" s="396" t="s">
        <v>722</v>
      </c>
      <c r="H132" s="399">
        <v>42</v>
      </c>
      <c r="I132" s="394" t="s">
        <v>507</v>
      </c>
      <c r="J132" s="400">
        <v>585</v>
      </c>
      <c r="K132" s="397">
        <v>17</v>
      </c>
      <c r="L132" s="397">
        <v>0</v>
      </c>
      <c r="M132" s="397">
        <v>17</v>
      </c>
      <c r="N132" s="97">
        <v>9945</v>
      </c>
      <c r="O132" s="398">
        <v>18</v>
      </c>
      <c r="P132" s="398">
        <v>15</v>
      </c>
      <c r="Q132" s="401">
        <v>0.4</v>
      </c>
      <c r="R132" s="401">
        <v>108</v>
      </c>
      <c r="S132" s="417"/>
      <c r="T132" s="398">
        <v>300</v>
      </c>
      <c r="U132" s="97">
        <v>5100</v>
      </c>
      <c r="V132" s="403"/>
      <c r="W132" s="97">
        <v>15153</v>
      </c>
    </row>
    <row r="133" spans="1:23" ht="54" customHeight="1" x14ac:dyDescent="0.2">
      <c r="A133" s="73" t="s">
        <v>711</v>
      </c>
      <c r="B133" s="121" t="s">
        <v>38</v>
      </c>
      <c r="C133" s="122" t="s">
        <v>115</v>
      </c>
      <c r="D133" s="122" t="s">
        <v>154</v>
      </c>
      <c r="E133" s="74" t="s">
        <v>752</v>
      </c>
      <c r="F133" s="74" t="s">
        <v>65</v>
      </c>
      <c r="G133" s="74" t="s">
        <v>132</v>
      </c>
      <c r="H133" s="124">
        <v>42</v>
      </c>
      <c r="I133" s="121" t="s">
        <v>57</v>
      </c>
      <c r="J133" s="77">
        <v>585</v>
      </c>
      <c r="K133" s="78">
        <v>0</v>
      </c>
      <c r="L133" s="78">
        <v>0</v>
      </c>
      <c r="M133" s="78">
        <v>0</v>
      </c>
      <c r="N133" s="79">
        <v>0</v>
      </c>
      <c r="O133" s="80">
        <v>0</v>
      </c>
      <c r="P133" s="80">
        <v>13</v>
      </c>
      <c r="Q133" s="127">
        <v>0.4</v>
      </c>
      <c r="R133" s="127">
        <v>0</v>
      </c>
      <c r="S133" s="128" t="s">
        <v>753</v>
      </c>
      <c r="T133" s="80">
        <v>0</v>
      </c>
      <c r="U133" s="79">
        <v>0</v>
      </c>
      <c r="V133" s="386" t="s">
        <v>679</v>
      </c>
      <c r="W133" s="79">
        <v>0</v>
      </c>
    </row>
    <row r="134" spans="1:23" ht="46" customHeight="1" x14ac:dyDescent="0.2">
      <c r="A134" s="52" t="s">
        <v>711</v>
      </c>
      <c r="B134" s="394" t="s">
        <v>1060</v>
      </c>
      <c r="C134" s="395" t="s">
        <v>115</v>
      </c>
      <c r="D134" s="395" t="s">
        <v>54</v>
      </c>
      <c r="E134" s="396" t="s">
        <v>396</v>
      </c>
      <c r="F134" s="396" t="s">
        <v>131</v>
      </c>
      <c r="G134" s="396" t="s">
        <v>132</v>
      </c>
      <c r="H134" s="35">
        <v>42</v>
      </c>
      <c r="I134" s="53" t="s">
        <v>251</v>
      </c>
      <c r="J134" s="93">
        <v>585</v>
      </c>
      <c r="K134" s="397">
        <v>0</v>
      </c>
      <c r="L134" s="397">
        <v>18</v>
      </c>
      <c r="M134" s="94">
        <v>18</v>
      </c>
      <c r="N134" s="63">
        <v>10530</v>
      </c>
      <c r="O134" s="95">
        <v>14</v>
      </c>
      <c r="P134" s="95">
        <v>42</v>
      </c>
      <c r="Q134" s="131">
        <v>0.4</v>
      </c>
      <c r="R134" s="131">
        <v>235.20000000000002</v>
      </c>
      <c r="S134" s="82" t="s">
        <v>756</v>
      </c>
      <c r="T134" s="95">
        <v>150</v>
      </c>
      <c r="U134" s="63">
        <v>2700</v>
      </c>
      <c r="V134" s="36" t="s">
        <v>679</v>
      </c>
      <c r="W134" s="63">
        <v>13465.2</v>
      </c>
    </row>
    <row r="135" spans="1:23" ht="25" x14ac:dyDescent="0.2">
      <c r="A135" s="52" t="s">
        <v>711</v>
      </c>
      <c r="B135" s="53"/>
      <c r="C135" s="33" t="s">
        <v>115</v>
      </c>
      <c r="D135" s="33" t="s">
        <v>54</v>
      </c>
      <c r="E135" s="69" t="s">
        <v>396</v>
      </c>
      <c r="F135" s="69" t="s">
        <v>758</v>
      </c>
      <c r="G135" s="69" t="s">
        <v>136</v>
      </c>
      <c r="H135" s="35">
        <v>42</v>
      </c>
      <c r="I135" s="53" t="s">
        <v>44</v>
      </c>
      <c r="J135" s="93">
        <v>1200</v>
      </c>
      <c r="K135" s="94">
        <v>18</v>
      </c>
      <c r="L135" s="94">
        <v>0</v>
      </c>
      <c r="M135" s="94">
        <v>18</v>
      </c>
      <c r="N135" s="63">
        <v>21600</v>
      </c>
      <c r="O135" s="95">
        <v>0</v>
      </c>
      <c r="P135" s="95">
        <v>42</v>
      </c>
      <c r="Q135" s="131">
        <v>0.4</v>
      </c>
      <c r="R135" s="131">
        <v>0</v>
      </c>
      <c r="S135" s="82" t="s">
        <v>45</v>
      </c>
      <c r="T135" s="95">
        <v>0</v>
      </c>
      <c r="U135" s="63">
        <v>0</v>
      </c>
      <c r="V135" s="36" t="s">
        <v>45</v>
      </c>
      <c r="W135" s="63">
        <v>21600</v>
      </c>
    </row>
    <row r="136" spans="1:23" ht="58" customHeight="1" x14ac:dyDescent="0.2">
      <c r="A136" s="52" t="s">
        <v>711</v>
      </c>
      <c r="B136" s="53"/>
      <c r="C136" s="33" t="s">
        <v>115</v>
      </c>
      <c r="D136" s="33" t="s">
        <v>54</v>
      </c>
      <c r="E136" s="69" t="s">
        <v>477</v>
      </c>
      <c r="F136" s="69" t="s">
        <v>760</v>
      </c>
      <c r="G136" s="69" t="s">
        <v>761</v>
      </c>
      <c r="H136" s="35">
        <v>56</v>
      </c>
      <c r="I136" s="53" t="s">
        <v>57</v>
      </c>
      <c r="J136" s="93">
        <v>585</v>
      </c>
      <c r="K136" s="94">
        <v>0</v>
      </c>
      <c r="L136" s="94">
        <v>20</v>
      </c>
      <c r="M136" s="94">
        <v>20</v>
      </c>
      <c r="N136" s="63">
        <v>11700</v>
      </c>
      <c r="O136" s="95">
        <v>36</v>
      </c>
      <c r="P136" s="95">
        <v>28</v>
      </c>
      <c r="Q136" s="131">
        <v>0.4</v>
      </c>
      <c r="R136" s="131">
        <v>403.20000000000005</v>
      </c>
      <c r="S136" s="82" t="s">
        <v>762</v>
      </c>
      <c r="T136" s="95">
        <v>100</v>
      </c>
      <c r="U136" s="63">
        <v>2000</v>
      </c>
      <c r="V136" s="36" t="s">
        <v>763</v>
      </c>
      <c r="W136" s="63">
        <v>14103.2</v>
      </c>
    </row>
    <row r="137" spans="1:23" ht="59" customHeight="1" x14ac:dyDescent="0.2">
      <c r="A137" s="52" t="s">
        <v>711</v>
      </c>
      <c r="B137" s="53"/>
      <c r="C137" s="33" t="s">
        <v>115</v>
      </c>
      <c r="D137" s="33" t="s">
        <v>63</v>
      </c>
      <c r="E137" s="69" t="s">
        <v>557</v>
      </c>
      <c r="F137" s="69" t="s">
        <v>148</v>
      </c>
      <c r="G137" s="69" t="s">
        <v>132</v>
      </c>
      <c r="H137" s="35">
        <v>42</v>
      </c>
      <c r="I137" s="53" t="s">
        <v>251</v>
      </c>
      <c r="J137" s="93">
        <v>585</v>
      </c>
      <c r="K137" s="94">
        <v>17</v>
      </c>
      <c r="L137" s="94">
        <v>0</v>
      </c>
      <c r="M137" s="94">
        <v>17</v>
      </c>
      <c r="N137" s="63">
        <v>9945</v>
      </c>
      <c r="O137" s="95">
        <v>14</v>
      </c>
      <c r="P137" s="95">
        <v>30</v>
      </c>
      <c r="Q137" s="131">
        <v>0.4</v>
      </c>
      <c r="R137" s="131">
        <v>168</v>
      </c>
      <c r="S137" s="222" t="s">
        <v>766</v>
      </c>
      <c r="T137" s="95">
        <v>150</v>
      </c>
      <c r="U137" s="63">
        <v>2550</v>
      </c>
      <c r="V137" s="36" t="s">
        <v>679</v>
      </c>
      <c r="W137" s="63">
        <v>12663</v>
      </c>
    </row>
    <row r="138" spans="1:23" ht="40" customHeight="1" x14ac:dyDescent="0.2">
      <c r="A138" s="52" t="s">
        <v>711</v>
      </c>
      <c r="B138" s="53"/>
      <c r="C138" s="33" t="s">
        <v>115</v>
      </c>
      <c r="D138" s="33" t="s">
        <v>63</v>
      </c>
      <c r="E138" s="69" t="s">
        <v>64</v>
      </c>
      <c r="F138" s="69" t="s">
        <v>65</v>
      </c>
      <c r="G138" s="69" t="s">
        <v>132</v>
      </c>
      <c r="H138" s="35">
        <v>42</v>
      </c>
      <c r="I138" s="53" t="s">
        <v>57</v>
      </c>
      <c r="J138" s="93">
        <v>585</v>
      </c>
      <c r="K138" s="94">
        <v>15</v>
      </c>
      <c r="L138" s="94">
        <v>0</v>
      </c>
      <c r="M138" s="94">
        <v>15</v>
      </c>
      <c r="N138" s="63">
        <v>8775</v>
      </c>
      <c r="O138" s="95">
        <v>14</v>
      </c>
      <c r="P138" s="95">
        <v>134</v>
      </c>
      <c r="Q138" s="131">
        <v>0.4</v>
      </c>
      <c r="R138" s="131">
        <v>750.4</v>
      </c>
      <c r="S138" s="82" t="s">
        <v>768</v>
      </c>
      <c r="T138" s="95">
        <v>150</v>
      </c>
      <c r="U138" s="63">
        <v>2250</v>
      </c>
      <c r="V138" s="36" t="s">
        <v>679</v>
      </c>
      <c r="W138" s="63">
        <v>11775.4</v>
      </c>
    </row>
    <row r="139" spans="1:23" ht="53" customHeight="1" x14ac:dyDescent="0.2">
      <c r="A139" s="52" t="s">
        <v>711</v>
      </c>
      <c r="B139" s="53"/>
      <c r="C139" s="33" t="s">
        <v>115</v>
      </c>
      <c r="D139" s="33" t="s">
        <v>63</v>
      </c>
      <c r="E139" s="69" t="s">
        <v>64</v>
      </c>
      <c r="F139" s="69" t="s">
        <v>770</v>
      </c>
      <c r="G139" s="69" t="s">
        <v>712</v>
      </c>
      <c r="H139" s="35">
        <v>42</v>
      </c>
      <c r="I139" s="53" t="s">
        <v>57</v>
      </c>
      <c r="J139" s="93">
        <v>585</v>
      </c>
      <c r="K139" s="94">
        <v>0</v>
      </c>
      <c r="L139" s="94">
        <v>20</v>
      </c>
      <c r="M139" s="94">
        <v>20</v>
      </c>
      <c r="N139" s="63">
        <v>11700</v>
      </c>
      <c r="O139" s="95">
        <v>14</v>
      </c>
      <c r="P139" s="95">
        <v>134</v>
      </c>
      <c r="Q139" s="131">
        <v>0.4</v>
      </c>
      <c r="R139" s="131">
        <v>750.4</v>
      </c>
      <c r="S139" s="82" t="s">
        <v>771</v>
      </c>
      <c r="T139" s="95">
        <v>150</v>
      </c>
      <c r="U139" s="63">
        <v>3000</v>
      </c>
      <c r="V139" s="36" t="s">
        <v>741</v>
      </c>
      <c r="W139" s="63">
        <v>15450.4</v>
      </c>
    </row>
    <row r="140" spans="1:23" ht="55" customHeight="1" x14ac:dyDescent="0.2">
      <c r="A140" s="52" t="s">
        <v>711</v>
      </c>
      <c r="B140" s="53"/>
      <c r="C140" s="33" t="s">
        <v>115</v>
      </c>
      <c r="D140" s="33" t="s">
        <v>63</v>
      </c>
      <c r="E140" s="69" t="s">
        <v>242</v>
      </c>
      <c r="F140" s="69" t="s">
        <v>674</v>
      </c>
      <c r="G140" s="69" t="s">
        <v>675</v>
      </c>
      <c r="H140" s="35">
        <v>42</v>
      </c>
      <c r="I140" s="53" t="s">
        <v>251</v>
      </c>
      <c r="J140" s="93">
        <v>585</v>
      </c>
      <c r="K140" s="94">
        <v>17</v>
      </c>
      <c r="L140" s="94">
        <v>0</v>
      </c>
      <c r="M140" s="94">
        <v>17</v>
      </c>
      <c r="N140" s="63">
        <v>9945</v>
      </c>
      <c r="O140" s="95">
        <v>14</v>
      </c>
      <c r="P140" s="95">
        <v>46</v>
      </c>
      <c r="Q140" s="131">
        <v>0.4</v>
      </c>
      <c r="R140" s="131">
        <v>257.60000000000002</v>
      </c>
      <c r="S140" s="82" t="s">
        <v>773</v>
      </c>
      <c r="T140" s="95">
        <v>300</v>
      </c>
      <c r="U140" s="63">
        <v>5100</v>
      </c>
      <c r="V140" s="36" t="s">
        <v>676</v>
      </c>
      <c r="W140" s="63">
        <v>15302.6</v>
      </c>
    </row>
    <row r="141" spans="1:23" ht="51" customHeight="1" x14ac:dyDescent="0.2">
      <c r="A141" s="52" t="s">
        <v>711</v>
      </c>
      <c r="B141" s="53"/>
      <c r="C141" s="33" t="s">
        <v>115</v>
      </c>
      <c r="D141" s="33" t="s">
        <v>63</v>
      </c>
      <c r="E141" s="69" t="s">
        <v>242</v>
      </c>
      <c r="F141" s="69" t="s">
        <v>758</v>
      </c>
      <c r="G141" s="69" t="s">
        <v>776</v>
      </c>
      <c r="H141" s="35">
        <v>42</v>
      </c>
      <c r="I141" s="53" t="s">
        <v>251</v>
      </c>
      <c r="J141" s="93">
        <v>585</v>
      </c>
      <c r="K141" s="94">
        <v>18</v>
      </c>
      <c r="L141" s="94">
        <v>0</v>
      </c>
      <c r="M141" s="94">
        <v>18</v>
      </c>
      <c r="N141" s="63">
        <v>10530</v>
      </c>
      <c r="O141" s="95">
        <v>14</v>
      </c>
      <c r="P141" s="95">
        <v>46</v>
      </c>
      <c r="Q141" s="131">
        <v>0.4</v>
      </c>
      <c r="R141" s="131">
        <v>257.60000000000002</v>
      </c>
      <c r="S141" s="82" t="s">
        <v>777</v>
      </c>
      <c r="T141" s="95">
        <v>150</v>
      </c>
      <c r="U141" s="63">
        <v>2700</v>
      </c>
      <c r="V141" s="36" t="s">
        <v>778</v>
      </c>
      <c r="W141" s="63">
        <v>13487.6</v>
      </c>
    </row>
    <row r="142" spans="1:23" ht="68" customHeight="1" x14ac:dyDescent="0.2">
      <c r="A142" s="52" t="s">
        <v>711</v>
      </c>
      <c r="B142" s="394" t="s">
        <v>1058</v>
      </c>
      <c r="C142" s="395" t="s">
        <v>115</v>
      </c>
      <c r="D142" s="395" t="s">
        <v>63</v>
      </c>
      <c r="E142" s="409" t="s">
        <v>780</v>
      </c>
      <c r="F142" s="396" t="s">
        <v>56</v>
      </c>
      <c r="G142" s="396" t="s">
        <v>134</v>
      </c>
      <c r="H142" s="35">
        <v>42</v>
      </c>
      <c r="I142" s="53" t="s">
        <v>57</v>
      </c>
      <c r="J142" s="93">
        <v>585</v>
      </c>
      <c r="K142" s="94">
        <v>0</v>
      </c>
      <c r="L142" s="94">
        <v>22</v>
      </c>
      <c r="M142" s="94">
        <v>22</v>
      </c>
      <c r="N142" s="63">
        <v>12870</v>
      </c>
      <c r="O142" s="95">
        <v>28</v>
      </c>
      <c r="P142" s="95">
        <v>120</v>
      </c>
      <c r="Q142" s="131">
        <v>0.4</v>
      </c>
      <c r="R142" s="131">
        <v>1344</v>
      </c>
      <c r="S142" s="222" t="s">
        <v>781</v>
      </c>
      <c r="T142" s="95">
        <v>150</v>
      </c>
      <c r="U142" s="63">
        <v>3300</v>
      </c>
      <c r="V142" s="36" t="s">
        <v>676</v>
      </c>
      <c r="W142" s="63">
        <v>17514</v>
      </c>
    </row>
    <row r="143" spans="1:23" ht="60" customHeight="1" x14ac:dyDescent="0.2">
      <c r="A143" s="52" t="s">
        <v>783</v>
      </c>
      <c r="B143" s="53"/>
      <c r="C143" s="33" t="s">
        <v>115</v>
      </c>
      <c r="D143" s="33" t="s">
        <v>154</v>
      </c>
      <c r="E143" s="69" t="s">
        <v>752</v>
      </c>
      <c r="F143" s="69" t="s">
        <v>56</v>
      </c>
      <c r="G143" s="69" t="s">
        <v>134</v>
      </c>
      <c r="H143" s="35">
        <v>42</v>
      </c>
      <c r="I143" s="53" t="s">
        <v>57</v>
      </c>
      <c r="J143" s="93">
        <v>585</v>
      </c>
      <c r="K143" s="94">
        <v>16</v>
      </c>
      <c r="L143" s="94">
        <v>0</v>
      </c>
      <c r="M143" s="94">
        <v>16</v>
      </c>
      <c r="N143" s="63">
        <v>9360</v>
      </c>
      <c r="O143" s="95">
        <v>28</v>
      </c>
      <c r="P143" s="95">
        <v>13</v>
      </c>
      <c r="Q143" s="131">
        <v>0.4</v>
      </c>
      <c r="R143" s="131">
        <v>145.6</v>
      </c>
      <c r="S143" s="82" t="s">
        <v>784</v>
      </c>
      <c r="T143" s="95">
        <v>150</v>
      </c>
      <c r="U143" s="63">
        <v>2400</v>
      </c>
      <c r="V143" s="36" t="s">
        <v>719</v>
      </c>
      <c r="W143" s="63">
        <v>11905.6</v>
      </c>
    </row>
    <row r="144" spans="1:23" ht="55" customHeight="1" x14ac:dyDescent="0.2">
      <c r="A144" s="52" t="s">
        <v>783</v>
      </c>
      <c r="B144" s="53"/>
      <c r="C144" s="33" t="s">
        <v>115</v>
      </c>
      <c r="D144" s="33" t="s">
        <v>154</v>
      </c>
      <c r="E144" s="69" t="s">
        <v>785</v>
      </c>
      <c r="F144" s="69" t="s">
        <v>56</v>
      </c>
      <c r="G144" s="69" t="s">
        <v>134</v>
      </c>
      <c r="H144" s="35">
        <v>42</v>
      </c>
      <c r="I144" s="53" t="s">
        <v>57</v>
      </c>
      <c r="J144" s="93">
        <v>585</v>
      </c>
      <c r="K144" s="94">
        <v>20</v>
      </c>
      <c r="L144" s="94">
        <v>0</v>
      </c>
      <c r="M144" s="94">
        <v>20</v>
      </c>
      <c r="N144" s="63">
        <v>11700</v>
      </c>
      <c r="O144" s="95">
        <v>28</v>
      </c>
      <c r="P144" s="95">
        <v>32</v>
      </c>
      <c r="Q144" s="131">
        <v>0.4</v>
      </c>
      <c r="R144" s="131">
        <v>358.40000000000003</v>
      </c>
      <c r="S144" s="82" t="s">
        <v>786</v>
      </c>
      <c r="T144" s="95">
        <v>150</v>
      </c>
      <c r="U144" s="63">
        <v>3000</v>
      </c>
      <c r="V144" s="36" t="s">
        <v>719</v>
      </c>
      <c r="W144" s="63">
        <v>15058.4</v>
      </c>
    </row>
    <row r="145" spans="1:23" ht="55" customHeight="1" x14ac:dyDescent="0.2">
      <c r="A145" s="52" t="s">
        <v>787</v>
      </c>
      <c r="B145" s="53"/>
      <c r="C145" s="33" t="s">
        <v>115</v>
      </c>
      <c r="D145" s="33" t="s">
        <v>149</v>
      </c>
      <c r="E145" s="69" t="s">
        <v>683</v>
      </c>
      <c r="F145" s="69" t="s">
        <v>788</v>
      </c>
      <c r="G145" s="69" t="s">
        <v>128</v>
      </c>
      <c r="H145" s="35">
        <v>56</v>
      </c>
      <c r="I145" s="53" t="s">
        <v>57</v>
      </c>
      <c r="J145" s="93">
        <v>585</v>
      </c>
      <c r="K145" s="94">
        <v>0</v>
      </c>
      <c r="L145" s="94">
        <v>15</v>
      </c>
      <c r="M145" s="94">
        <v>15</v>
      </c>
      <c r="N145" s="63">
        <v>8775</v>
      </c>
      <c r="O145" s="95">
        <v>28</v>
      </c>
      <c r="P145" s="95">
        <v>51</v>
      </c>
      <c r="Q145" s="131">
        <v>0.4</v>
      </c>
      <c r="R145" s="131">
        <v>571.20000000000005</v>
      </c>
      <c r="S145" s="82" t="s">
        <v>789</v>
      </c>
      <c r="T145" s="95">
        <v>300</v>
      </c>
      <c r="U145" s="63">
        <v>4500</v>
      </c>
      <c r="V145" s="138" t="s">
        <v>790</v>
      </c>
      <c r="W145" s="63">
        <v>13846.2</v>
      </c>
    </row>
    <row r="146" spans="1:23" ht="50" customHeight="1" x14ac:dyDescent="0.2">
      <c r="A146" s="52" t="s">
        <v>787</v>
      </c>
      <c r="B146" s="53"/>
      <c r="C146" s="33" t="s">
        <v>115</v>
      </c>
      <c r="D146" s="33" t="s">
        <v>149</v>
      </c>
      <c r="E146" s="69" t="s">
        <v>602</v>
      </c>
      <c r="F146" s="69" t="s">
        <v>793</v>
      </c>
      <c r="G146" s="69" t="s">
        <v>128</v>
      </c>
      <c r="H146" s="35">
        <v>56</v>
      </c>
      <c r="I146" s="53" t="s">
        <v>57</v>
      </c>
      <c r="J146" s="93">
        <v>585</v>
      </c>
      <c r="K146" s="94">
        <v>15</v>
      </c>
      <c r="L146" s="94">
        <v>0</v>
      </c>
      <c r="M146" s="94">
        <v>15</v>
      </c>
      <c r="N146" s="63">
        <v>8775</v>
      </c>
      <c r="O146" s="95">
        <v>28</v>
      </c>
      <c r="P146" s="95">
        <v>12</v>
      </c>
      <c r="Q146" s="131">
        <v>0.4</v>
      </c>
      <c r="R146" s="131">
        <v>134.40000000000003</v>
      </c>
      <c r="S146" s="82" t="s">
        <v>794</v>
      </c>
      <c r="T146" s="95">
        <v>300</v>
      </c>
      <c r="U146" s="63">
        <v>4500</v>
      </c>
      <c r="V146" s="138" t="s">
        <v>790</v>
      </c>
      <c r="W146" s="63">
        <v>13409.4</v>
      </c>
    </row>
    <row r="147" spans="1:23" ht="51" customHeight="1" x14ac:dyDescent="0.2">
      <c r="A147" s="52" t="s">
        <v>787</v>
      </c>
      <c r="B147" s="394" t="s">
        <v>1040</v>
      </c>
      <c r="C147" s="395" t="s">
        <v>115</v>
      </c>
      <c r="D147" s="395" t="s">
        <v>149</v>
      </c>
      <c r="E147" s="396" t="s">
        <v>305</v>
      </c>
      <c r="F147" s="396" t="s">
        <v>323</v>
      </c>
      <c r="G147" s="396" t="s">
        <v>128</v>
      </c>
      <c r="H147" s="399">
        <v>56</v>
      </c>
      <c r="I147" s="394" t="s">
        <v>57</v>
      </c>
      <c r="J147" s="400">
        <v>585</v>
      </c>
      <c r="K147" s="397">
        <v>0</v>
      </c>
      <c r="L147" s="397">
        <v>19</v>
      </c>
      <c r="M147" s="397">
        <v>19</v>
      </c>
      <c r="N147" s="97">
        <v>11115</v>
      </c>
      <c r="O147" s="398">
        <v>28</v>
      </c>
      <c r="P147" s="398">
        <v>47</v>
      </c>
      <c r="Q147" s="401">
        <v>0.4</v>
      </c>
      <c r="R147" s="401">
        <v>526.4</v>
      </c>
      <c r="S147" s="417" t="s">
        <v>794</v>
      </c>
      <c r="T147" s="398">
        <v>300</v>
      </c>
      <c r="U147" s="97">
        <v>5700</v>
      </c>
      <c r="V147" s="408" t="s">
        <v>790</v>
      </c>
      <c r="W147" s="97">
        <v>17341.400000000001</v>
      </c>
    </row>
    <row r="148" spans="1:23" ht="44" customHeight="1" x14ac:dyDescent="0.2">
      <c r="A148" s="52" t="s">
        <v>787</v>
      </c>
      <c r="B148" s="53"/>
      <c r="C148" s="33" t="s">
        <v>115</v>
      </c>
      <c r="D148" s="33" t="s">
        <v>149</v>
      </c>
      <c r="E148" s="69" t="s">
        <v>602</v>
      </c>
      <c r="F148" s="69" t="s">
        <v>793</v>
      </c>
      <c r="G148" s="69" t="s">
        <v>128</v>
      </c>
      <c r="H148" s="35">
        <v>56</v>
      </c>
      <c r="I148" s="53" t="s">
        <v>57</v>
      </c>
      <c r="J148" s="93">
        <v>585</v>
      </c>
      <c r="K148" s="94">
        <v>0</v>
      </c>
      <c r="L148" s="94">
        <v>15</v>
      </c>
      <c r="M148" s="94">
        <v>15</v>
      </c>
      <c r="N148" s="63">
        <v>8775</v>
      </c>
      <c r="O148" s="95">
        <v>28</v>
      </c>
      <c r="P148" s="95">
        <v>12</v>
      </c>
      <c r="Q148" s="131">
        <v>0.4</v>
      </c>
      <c r="R148" s="131">
        <v>134.40000000000003</v>
      </c>
      <c r="S148" s="82" t="s">
        <v>794</v>
      </c>
      <c r="T148" s="95">
        <v>300</v>
      </c>
      <c r="U148" s="63">
        <v>4500</v>
      </c>
      <c r="V148" s="138" t="s">
        <v>790</v>
      </c>
      <c r="W148" s="63">
        <v>13409.4</v>
      </c>
    </row>
    <row r="149" spans="1:23" ht="38" customHeight="1" x14ac:dyDescent="0.2">
      <c r="A149" s="52" t="s">
        <v>787</v>
      </c>
      <c r="B149" s="53"/>
      <c r="C149" s="33" t="s">
        <v>115</v>
      </c>
      <c r="D149" s="33" t="s">
        <v>149</v>
      </c>
      <c r="E149" s="69" t="s">
        <v>281</v>
      </c>
      <c r="F149" s="69" t="s">
        <v>694</v>
      </c>
      <c r="G149" s="69" t="s">
        <v>128</v>
      </c>
      <c r="H149" s="35">
        <v>56</v>
      </c>
      <c r="I149" s="53" t="s">
        <v>57</v>
      </c>
      <c r="J149" s="93">
        <v>585</v>
      </c>
      <c r="K149" s="94">
        <v>15</v>
      </c>
      <c r="L149" s="94">
        <v>0</v>
      </c>
      <c r="M149" s="94">
        <v>15</v>
      </c>
      <c r="N149" s="63">
        <v>8775</v>
      </c>
      <c r="O149" s="95">
        <v>28</v>
      </c>
      <c r="P149" s="95">
        <v>20</v>
      </c>
      <c r="Q149" s="131">
        <v>0.4</v>
      </c>
      <c r="R149" s="131">
        <v>224</v>
      </c>
      <c r="S149" s="222" t="s">
        <v>797</v>
      </c>
      <c r="T149" s="95">
        <v>300</v>
      </c>
      <c r="U149" s="63">
        <v>4500</v>
      </c>
      <c r="V149" s="138" t="s">
        <v>790</v>
      </c>
      <c r="W149" s="63">
        <v>13499</v>
      </c>
    </row>
    <row r="150" spans="1:23" ht="25" x14ac:dyDescent="0.2">
      <c r="A150" s="73" t="s">
        <v>787</v>
      </c>
      <c r="B150" s="121"/>
      <c r="C150" s="122" t="s">
        <v>115</v>
      </c>
      <c r="D150" s="122" t="s">
        <v>154</v>
      </c>
      <c r="E150" s="74" t="s">
        <v>157</v>
      </c>
      <c r="F150" s="74" t="s">
        <v>323</v>
      </c>
      <c r="G150" s="74" t="s">
        <v>800</v>
      </c>
      <c r="H150" s="124">
        <v>42</v>
      </c>
      <c r="I150" s="121" t="s">
        <v>57</v>
      </c>
      <c r="J150" s="77">
        <v>585</v>
      </c>
      <c r="K150" s="78">
        <v>0</v>
      </c>
      <c r="L150" s="78">
        <v>0</v>
      </c>
      <c r="M150" s="78">
        <v>0</v>
      </c>
      <c r="N150" s="79">
        <v>0</v>
      </c>
      <c r="O150" s="80">
        <v>0</v>
      </c>
      <c r="P150" s="80">
        <v>24</v>
      </c>
      <c r="Q150" s="127">
        <v>0.4</v>
      </c>
      <c r="R150" s="127">
        <v>0</v>
      </c>
      <c r="S150" s="82" t="s">
        <v>801</v>
      </c>
      <c r="T150" s="80">
        <v>0</v>
      </c>
      <c r="U150" s="79">
        <v>0</v>
      </c>
      <c r="V150" s="386" t="s">
        <v>45</v>
      </c>
      <c r="W150" s="79">
        <v>0</v>
      </c>
    </row>
    <row r="151" spans="1:23" ht="62" customHeight="1" x14ac:dyDescent="0.2">
      <c r="A151" s="52" t="s">
        <v>787</v>
      </c>
      <c r="B151" s="53"/>
      <c r="C151" s="33" t="s">
        <v>115</v>
      </c>
      <c r="D151" s="33" t="s">
        <v>154</v>
      </c>
      <c r="E151" s="69" t="s">
        <v>157</v>
      </c>
      <c r="F151" s="69" t="s">
        <v>793</v>
      </c>
      <c r="G151" s="69" t="s">
        <v>128</v>
      </c>
      <c r="H151" s="35">
        <v>56</v>
      </c>
      <c r="I151" s="53" t="s">
        <v>57</v>
      </c>
      <c r="J151" s="93">
        <v>585</v>
      </c>
      <c r="K151" s="94">
        <v>0</v>
      </c>
      <c r="L151" s="94">
        <v>17</v>
      </c>
      <c r="M151" s="94">
        <v>17</v>
      </c>
      <c r="N151" s="63">
        <v>9945</v>
      </c>
      <c r="O151" s="95">
        <v>28</v>
      </c>
      <c r="P151" s="95">
        <v>24</v>
      </c>
      <c r="Q151" s="131">
        <v>0.4</v>
      </c>
      <c r="R151" s="131">
        <v>268.80000000000007</v>
      </c>
      <c r="S151" s="82" t="s">
        <v>803</v>
      </c>
      <c r="T151" s="95">
        <v>300</v>
      </c>
      <c r="U151" s="63">
        <v>5100</v>
      </c>
      <c r="V151" s="138" t="s">
        <v>790</v>
      </c>
      <c r="W151" s="63">
        <v>15313.8</v>
      </c>
    </row>
    <row r="152" spans="1:23" ht="52" customHeight="1" x14ac:dyDescent="0.2">
      <c r="A152" s="52" t="s">
        <v>787</v>
      </c>
      <c r="B152" s="53"/>
      <c r="C152" s="33" t="s">
        <v>115</v>
      </c>
      <c r="D152" s="33" t="s">
        <v>154</v>
      </c>
      <c r="E152" s="69" t="s">
        <v>454</v>
      </c>
      <c r="F152" s="69" t="s">
        <v>793</v>
      </c>
      <c r="G152" s="69" t="s">
        <v>128</v>
      </c>
      <c r="H152" s="35">
        <v>56</v>
      </c>
      <c r="I152" s="53" t="s">
        <v>57</v>
      </c>
      <c r="J152" s="93">
        <v>585</v>
      </c>
      <c r="K152" s="94">
        <v>15</v>
      </c>
      <c r="L152" s="94">
        <v>0</v>
      </c>
      <c r="M152" s="94">
        <v>15</v>
      </c>
      <c r="N152" s="63">
        <v>8775</v>
      </c>
      <c r="O152" s="95">
        <v>36</v>
      </c>
      <c r="P152" s="95">
        <v>16</v>
      </c>
      <c r="Q152" s="131">
        <v>0.4</v>
      </c>
      <c r="R152" s="131">
        <v>230.4</v>
      </c>
      <c r="S152" s="82" t="s">
        <v>805</v>
      </c>
      <c r="T152" s="95">
        <v>300</v>
      </c>
      <c r="U152" s="63">
        <v>4500</v>
      </c>
      <c r="V152" s="36" t="s">
        <v>655</v>
      </c>
      <c r="W152" s="63">
        <v>13505.4</v>
      </c>
    </row>
    <row r="153" spans="1:23" ht="54" customHeight="1" x14ac:dyDescent="0.2">
      <c r="A153" s="52" t="s">
        <v>787</v>
      </c>
      <c r="B153" s="53"/>
      <c r="C153" s="33" t="s">
        <v>115</v>
      </c>
      <c r="D153" s="33" t="s">
        <v>54</v>
      </c>
      <c r="E153" s="69" t="s">
        <v>396</v>
      </c>
      <c r="F153" s="69" t="s">
        <v>793</v>
      </c>
      <c r="G153" s="69" t="s">
        <v>128</v>
      </c>
      <c r="H153" s="35">
        <v>56</v>
      </c>
      <c r="I153" s="53" t="s">
        <v>57</v>
      </c>
      <c r="J153" s="93">
        <v>585</v>
      </c>
      <c r="K153" s="94">
        <v>20</v>
      </c>
      <c r="L153" s="94">
        <v>0</v>
      </c>
      <c r="M153" s="94">
        <v>20</v>
      </c>
      <c r="N153" s="63">
        <v>11700</v>
      </c>
      <c r="O153" s="95">
        <v>36</v>
      </c>
      <c r="P153" s="95">
        <v>42</v>
      </c>
      <c r="Q153" s="131">
        <v>0.4</v>
      </c>
      <c r="R153" s="131">
        <v>604.80000000000007</v>
      </c>
      <c r="S153" s="222" t="s">
        <v>807</v>
      </c>
      <c r="T153" s="95">
        <v>300</v>
      </c>
      <c r="U153" s="63">
        <v>6000</v>
      </c>
      <c r="V153" s="36" t="s">
        <v>655</v>
      </c>
      <c r="W153" s="63">
        <v>18304.8</v>
      </c>
    </row>
    <row r="154" spans="1:23" ht="36" customHeight="1" x14ac:dyDescent="0.2">
      <c r="A154" s="52" t="s">
        <v>787</v>
      </c>
      <c r="B154" s="53"/>
      <c r="C154" s="33" t="s">
        <v>115</v>
      </c>
      <c r="D154" s="33" t="s">
        <v>63</v>
      </c>
      <c r="E154" s="69" t="s">
        <v>557</v>
      </c>
      <c r="F154" s="69" t="s">
        <v>323</v>
      </c>
      <c r="G154" s="69" t="s">
        <v>128</v>
      </c>
      <c r="H154" s="35">
        <v>56</v>
      </c>
      <c r="I154" s="53" t="s">
        <v>57</v>
      </c>
      <c r="J154" s="93">
        <v>585</v>
      </c>
      <c r="K154" s="94">
        <v>18</v>
      </c>
      <c r="L154" s="94">
        <v>0</v>
      </c>
      <c r="M154" s="94">
        <v>18</v>
      </c>
      <c r="N154" s="63">
        <v>10530</v>
      </c>
      <c r="O154" s="95">
        <v>28</v>
      </c>
      <c r="P154" s="95">
        <v>14</v>
      </c>
      <c r="Q154" s="131">
        <v>0.4</v>
      </c>
      <c r="R154" s="131">
        <v>156.80000000000001</v>
      </c>
      <c r="S154" s="222" t="s">
        <v>810</v>
      </c>
      <c r="T154" s="95">
        <v>300</v>
      </c>
      <c r="U154" s="63">
        <v>5400</v>
      </c>
      <c r="V154" s="36" t="s">
        <v>790</v>
      </c>
      <c r="W154" s="63">
        <v>16086.8</v>
      </c>
    </row>
    <row r="155" spans="1:23" ht="37" x14ac:dyDescent="0.2">
      <c r="A155" s="185" t="s">
        <v>891</v>
      </c>
      <c r="B155" s="53" t="s">
        <v>880</v>
      </c>
      <c r="C155" s="163" t="s">
        <v>115</v>
      </c>
      <c r="D155" s="163" t="s">
        <v>54</v>
      </c>
      <c r="E155" s="69" t="s">
        <v>481</v>
      </c>
      <c r="F155" s="69" t="s">
        <v>579</v>
      </c>
      <c r="G155" s="69" t="s">
        <v>568</v>
      </c>
      <c r="H155" s="35">
        <v>42</v>
      </c>
      <c r="I155" s="165" t="s">
        <v>44</v>
      </c>
      <c r="J155" s="93">
        <v>1200</v>
      </c>
      <c r="K155" s="94">
        <v>0</v>
      </c>
      <c r="L155" s="94">
        <v>0</v>
      </c>
      <c r="M155" s="94">
        <v>0</v>
      </c>
      <c r="N155" s="63">
        <v>0</v>
      </c>
      <c r="O155" s="95">
        <v>0</v>
      </c>
      <c r="P155" s="95">
        <v>0</v>
      </c>
      <c r="Q155" s="96">
        <v>0.4</v>
      </c>
      <c r="R155" s="131">
        <v>0</v>
      </c>
      <c r="S155" s="82"/>
      <c r="T155" s="95">
        <v>0</v>
      </c>
      <c r="U155" s="63">
        <v>0</v>
      </c>
      <c r="V155" s="36" t="s">
        <v>45</v>
      </c>
      <c r="W155" s="63">
        <v>0</v>
      </c>
    </row>
    <row r="156" spans="1:23" ht="37" x14ac:dyDescent="0.2">
      <c r="A156" s="289" t="s">
        <v>893</v>
      </c>
      <c r="B156" s="53" t="s">
        <v>880</v>
      </c>
      <c r="C156" s="33" t="s">
        <v>115</v>
      </c>
      <c r="D156" s="33" t="s">
        <v>154</v>
      </c>
      <c r="E156" s="69" t="s">
        <v>150</v>
      </c>
      <c r="F156" s="211" t="s">
        <v>278</v>
      </c>
      <c r="G156" s="69" t="s">
        <v>894</v>
      </c>
      <c r="H156" s="290">
        <v>42</v>
      </c>
      <c r="I156" s="138" t="s">
        <v>351</v>
      </c>
      <c r="J156" s="212">
        <v>765</v>
      </c>
      <c r="K156" s="212">
        <v>0</v>
      </c>
      <c r="L156" s="212">
        <v>0</v>
      </c>
      <c r="M156" s="94">
        <v>0</v>
      </c>
      <c r="N156" s="63">
        <v>0</v>
      </c>
      <c r="O156" s="95">
        <v>0</v>
      </c>
      <c r="P156" s="95">
        <v>153</v>
      </c>
      <c r="Q156" s="131">
        <v>0</v>
      </c>
      <c r="R156" s="131">
        <v>0</v>
      </c>
      <c r="S156" s="226" t="s">
        <v>895</v>
      </c>
      <c r="T156" s="95">
        <v>0</v>
      </c>
      <c r="U156" s="63">
        <v>0</v>
      </c>
      <c r="V156" s="36"/>
      <c r="W156" s="63">
        <v>0</v>
      </c>
    </row>
    <row r="157" spans="1:23" ht="37" x14ac:dyDescent="0.2">
      <c r="A157" s="289" t="s">
        <v>893</v>
      </c>
      <c r="B157" s="53" t="s">
        <v>880</v>
      </c>
      <c r="C157" s="33" t="s">
        <v>115</v>
      </c>
      <c r="D157" s="33" t="s">
        <v>158</v>
      </c>
      <c r="E157" s="69" t="s">
        <v>158</v>
      </c>
      <c r="F157" s="211" t="s">
        <v>158</v>
      </c>
      <c r="G157" s="69" t="s">
        <v>165</v>
      </c>
      <c r="H157" s="290">
        <v>0</v>
      </c>
      <c r="I157" s="138" t="s">
        <v>158</v>
      </c>
      <c r="J157" s="212">
        <v>0</v>
      </c>
      <c r="K157" s="212">
        <v>0</v>
      </c>
      <c r="L157" s="212">
        <v>0</v>
      </c>
      <c r="M157" s="94">
        <v>0</v>
      </c>
      <c r="N157" s="63">
        <v>0</v>
      </c>
      <c r="O157" s="95">
        <v>0</v>
      </c>
      <c r="P157" s="95">
        <v>0</v>
      </c>
      <c r="Q157" s="131"/>
      <c r="R157" s="131">
        <v>0</v>
      </c>
      <c r="S157" s="82" t="s">
        <v>45</v>
      </c>
      <c r="T157" s="95">
        <v>0</v>
      </c>
      <c r="U157" s="63">
        <v>0</v>
      </c>
      <c r="V157" s="36" t="s">
        <v>896</v>
      </c>
      <c r="W157" s="63">
        <v>0</v>
      </c>
    </row>
    <row r="158" spans="1:23" ht="25" x14ac:dyDescent="0.2">
      <c r="A158" s="203" t="s">
        <v>897</v>
      </c>
      <c r="B158" s="138"/>
      <c r="C158" s="33" t="s">
        <v>115</v>
      </c>
      <c r="D158" s="33" t="s">
        <v>149</v>
      </c>
      <c r="E158" s="69" t="s">
        <v>898</v>
      </c>
      <c r="F158" s="33" t="s">
        <v>119</v>
      </c>
      <c r="G158" s="211" t="s">
        <v>120</v>
      </c>
      <c r="H158" s="290">
        <v>42</v>
      </c>
      <c r="I158" s="138" t="s">
        <v>44</v>
      </c>
      <c r="J158" s="212">
        <v>753</v>
      </c>
      <c r="K158" s="212">
        <v>15</v>
      </c>
      <c r="L158" s="212">
        <v>0</v>
      </c>
      <c r="M158" s="94">
        <v>15</v>
      </c>
      <c r="N158" s="63">
        <v>11295</v>
      </c>
      <c r="O158" s="95">
        <v>540</v>
      </c>
      <c r="P158" s="95">
        <v>3.35</v>
      </c>
      <c r="Q158" s="131">
        <v>0</v>
      </c>
      <c r="R158" s="131">
        <v>1809</v>
      </c>
      <c r="S158" s="82" t="s">
        <v>899</v>
      </c>
      <c r="T158" s="95">
        <v>0</v>
      </c>
      <c r="U158" s="63">
        <v>0</v>
      </c>
      <c r="V158" s="390"/>
      <c r="W158" s="63">
        <v>13104</v>
      </c>
    </row>
    <row r="159" spans="1:23" ht="25" x14ac:dyDescent="0.2">
      <c r="A159" s="203" t="s">
        <v>897</v>
      </c>
      <c r="B159" s="138"/>
      <c r="C159" s="33" t="s">
        <v>115</v>
      </c>
      <c r="D159" s="33" t="s">
        <v>149</v>
      </c>
      <c r="E159" s="69" t="s">
        <v>898</v>
      </c>
      <c r="F159" s="33" t="s">
        <v>900</v>
      </c>
      <c r="G159" s="211" t="s">
        <v>901</v>
      </c>
      <c r="H159" s="290">
        <v>42</v>
      </c>
      <c r="I159" s="138" t="s">
        <v>44</v>
      </c>
      <c r="J159" s="212">
        <v>753</v>
      </c>
      <c r="K159" s="212">
        <v>0</v>
      </c>
      <c r="L159" s="212">
        <v>17</v>
      </c>
      <c r="M159" s="94">
        <v>17</v>
      </c>
      <c r="N159" s="63">
        <v>12801</v>
      </c>
      <c r="O159" s="95">
        <v>612</v>
      </c>
      <c r="P159" s="95">
        <v>3.35</v>
      </c>
      <c r="Q159" s="131">
        <v>0</v>
      </c>
      <c r="R159" s="131">
        <v>2050.2000000000003</v>
      </c>
      <c r="S159" s="82" t="s">
        <v>899</v>
      </c>
      <c r="T159" s="95">
        <v>0</v>
      </c>
      <c r="U159" s="63">
        <v>0</v>
      </c>
      <c r="V159" s="36"/>
      <c r="W159" s="63">
        <v>14851.2</v>
      </c>
    </row>
    <row r="160" spans="1:23" ht="37" x14ac:dyDescent="0.2">
      <c r="A160" s="203" t="s">
        <v>897</v>
      </c>
      <c r="B160" s="138"/>
      <c r="C160" s="33" t="s">
        <v>115</v>
      </c>
      <c r="D160" s="33" t="s">
        <v>154</v>
      </c>
      <c r="E160" s="69" t="s">
        <v>307</v>
      </c>
      <c r="F160" s="33" t="s">
        <v>902</v>
      </c>
      <c r="G160" s="211" t="s">
        <v>903</v>
      </c>
      <c r="H160" s="290">
        <v>42</v>
      </c>
      <c r="I160" s="138" t="s">
        <v>44</v>
      </c>
      <c r="J160" s="212">
        <v>753</v>
      </c>
      <c r="K160" s="212">
        <v>0</v>
      </c>
      <c r="L160" s="212">
        <v>15</v>
      </c>
      <c r="M160" s="94">
        <v>15</v>
      </c>
      <c r="N160" s="63">
        <v>11295</v>
      </c>
      <c r="O160" s="95">
        <v>540</v>
      </c>
      <c r="P160" s="95">
        <v>3.35</v>
      </c>
      <c r="Q160" s="131">
        <v>0</v>
      </c>
      <c r="R160" s="131">
        <v>1809</v>
      </c>
      <c r="S160" s="82" t="s">
        <v>899</v>
      </c>
      <c r="T160" s="95">
        <v>0</v>
      </c>
      <c r="U160" s="63">
        <v>0</v>
      </c>
      <c r="V160" s="36"/>
      <c r="W160" s="63">
        <v>13104</v>
      </c>
    </row>
    <row r="161" spans="1:23" ht="37" x14ac:dyDescent="0.2">
      <c r="A161" s="289" t="s">
        <v>897</v>
      </c>
      <c r="B161" s="289" t="s">
        <v>904</v>
      </c>
      <c r="C161" s="33" t="s">
        <v>115</v>
      </c>
      <c r="D161" s="33" t="s">
        <v>158</v>
      </c>
      <c r="E161" s="69" t="s">
        <v>155</v>
      </c>
      <c r="F161" s="33" t="s">
        <v>45</v>
      </c>
      <c r="G161" s="69" t="s">
        <v>161</v>
      </c>
      <c r="H161" s="290">
        <v>0</v>
      </c>
      <c r="I161" s="138">
        <v>0</v>
      </c>
      <c r="J161" s="212">
        <v>0</v>
      </c>
      <c r="K161" s="212">
        <v>0</v>
      </c>
      <c r="L161" s="212">
        <v>0</v>
      </c>
      <c r="M161" s="94">
        <v>0</v>
      </c>
      <c r="N161" s="63">
        <v>0</v>
      </c>
      <c r="O161" s="95">
        <v>0</v>
      </c>
      <c r="P161" s="95">
        <v>0</v>
      </c>
      <c r="Q161" s="131">
        <v>0</v>
      </c>
      <c r="R161" s="131">
        <v>0</v>
      </c>
      <c r="S161" s="82" t="s">
        <v>45</v>
      </c>
      <c r="T161" s="95">
        <v>0</v>
      </c>
      <c r="U161" s="63">
        <v>0</v>
      </c>
      <c r="V161" s="36" t="s">
        <v>196</v>
      </c>
      <c r="W161" s="63">
        <v>0</v>
      </c>
    </row>
    <row r="162" spans="1:23" ht="37" x14ac:dyDescent="0.2">
      <c r="A162" s="289" t="s">
        <v>897</v>
      </c>
      <c r="B162" s="289" t="s">
        <v>904</v>
      </c>
      <c r="C162" s="33" t="s">
        <v>115</v>
      </c>
      <c r="D162" s="33" t="s">
        <v>158</v>
      </c>
      <c r="E162" s="69" t="s">
        <v>155</v>
      </c>
      <c r="F162" s="33" t="s">
        <v>45</v>
      </c>
      <c r="G162" s="69" t="s">
        <v>165</v>
      </c>
      <c r="H162" s="290">
        <v>0</v>
      </c>
      <c r="I162" s="138">
        <v>0</v>
      </c>
      <c r="J162" s="212">
        <v>0</v>
      </c>
      <c r="K162" s="212">
        <v>0</v>
      </c>
      <c r="L162" s="212">
        <v>0</v>
      </c>
      <c r="M162" s="94">
        <v>0</v>
      </c>
      <c r="N162" s="151">
        <v>0</v>
      </c>
      <c r="O162" s="152">
        <v>0</v>
      </c>
      <c r="P162" s="95">
        <v>0</v>
      </c>
      <c r="Q162" s="153">
        <v>0</v>
      </c>
      <c r="R162" s="131">
        <v>0</v>
      </c>
      <c r="S162" s="82" t="s">
        <v>45</v>
      </c>
      <c r="T162" s="95">
        <v>0</v>
      </c>
      <c r="U162" s="63">
        <v>0</v>
      </c>
      <c r="V162" s="36" t="s">
        <v>906</v>
      </c>
      <c r="W162" s="63">
        <v>0</v>
      </c>
    </row>
    <row r="163" spans="1:23" ht="25" x14ac:dyDescent="0.2">
      <c r="A163" s="203" t="s">
        <v>908</v>
      </c>
      <c r="B163" s="138"/>
      <c r="C163" s="33" t="s">
        <v>115</v>
      </c>
      <c r="D163" s="33" t="s">
        <v>149</v>
      </c>
      <c r="E163" s="69" t="s">
        <v>898</v>
      </c>
      <c r="F163" s="33" t="s">
        <v>119</v>
      </c>
      <c r="G163" s="211" t="s">
        <v>120</v>
      </c>
      <c r="H163" s="290">
        <v>42</v>
      </c>
      <c r="I163" s="138" t="s">
        <v>44</v>
      </c>
      <c r="J163" s="212">
        <v>753</v>
      </c>
      <c r="K163" s="212">
        <v>3</v>
      </c>
      <c r="L163" s="212">
        <v>0</v>
      </c>
      <c r="M163" s="94">
        <v>3</v>
      </c>
      <c r="N163" s="151">
        <v>2259</v>
      </c>
      <c r="O163" s="95">
        <v>108</v>
      </c>
      <c r="P163" s="95">
        <v>3.35</v>
      </c>
      <c r="Q163" s="131">
        <v>0</v>
      </c>
      <c r="R163" s="131">
        <v>361.8</v>
      </c>
      <c r="S163" s="82" t="s">
        <v>909</v>
      </c>
      <c r="T163" s="95">
        <v>0</v>
      </c>
      <c r="U163" s="63">
        <v>0</v>
      </c>
      <c r="V163" s="36"/>
      <c r="W163" s="63">
        <v>2620.8000000000002</v>
      </c>
    </row>
    <row r="164" spans="1:23" ht="25" x14ac:dyDescent="0.2">
      <c r="A164" s="203" t="s">
        <v>908</v>
      </c>
      <c r="B164" s="138"/>
      <c r="C164" s="33" t="s">
        <v>115</v>
      </c>
      <c r="D164" s="33" t="s">
        <v>149</v>
      </c>
      <c r="E164" s="69" t="s">
        <v>898</v>
      </c>
      <c r="F164" s="33" t="s">
        <v>900</v>
      </c>
      <c r="G164" s="211" t="s">
        <v>901</v>
      </c>
      <c r="H164" s="290">
        <v>42</v>
      </c>
      <c r="I164" s="138" t="s">
        <v>44</v>
      </c>
      <c r="J164" s="212">
        <v>753</v>
      </c>
      <c r="K164" s="212">
        <v>0</v>
      </c>
      <c r="L164" s="212">
        <v>3</v>
      </c>
      <c r="M164" s="94">
        <v>3</v>
      </c>
      <c r="N164" s="63">
        <v>2259</v>
      </c>
      <c r="O164" s="95">
        <v>108</v>
      </c>
      <c r="P164" s="95">
        <v>3.35</v>
      </c>
      <c r="Q164" s="131">
        <v>0</v>
      </c>
      <c r="R164" s="131">
        <v>361.8</v>
      </c>
      <c r="S164" s="82" t="s">
        <v>909</v>
      </c>
      <c r="T164" s="95">
        <v>0</v>
      </c>
      <c r="U164" s="63">
        <v>0</v>
      </c>
      <c r="V164" s="36"/>
      <c r="W164" s="63">
        <v>2620.8000000000002</v>
      </c>
    </row>
    <row r="165" spans="1:23" ht="37" x14ac:dyDescent="0.2">
      <c r="A165" s="203" t="s">
        <v>908</v>
      </c>
      <c r="B165" s="138"/>
      <c r="C165" s="33" t="s">
        <v>115</v>
      </c>
      <c r="D165" s="33" t="s">
        <v>154</v>
      </c>
      <c r="E165" s="69" t="s">
        <v>307</v>
      </c>
      <c r="F165" s="33" t="s">
        <v>902</v>
      </c>
      <c r="G165" s="211" t="s">
        <v>903</v>
      </c>
      <c r="H165" s="290">
        <v>42</v>
      </c>
      <c r="I165" s="138" t="s">
        <v>44</v>
      </c>
      <c r="J165" s="212">
        <v>753</v>
      </c>
      <c r="K165" s="212">
        <v>0</v>
      </c>
      <c r="L165" s="212">
        <v>3</v>
      </c>
      <c r="M165" s="94">
        <v>3</v>
      </c>
      <c r="N165" s="63">
        <v>2259</v>
      </c>
      <c r="O165" s="95">
        <v>108</v>
      </c>
      <c r="P165" s="95">
        <v>3.35</v>
      </c>
      <c r="Q165" s="131">
        <v>0</v>
      </c>
      <c r="R165" s="131">
        <v>361.8</v>
      </c>
      <c r="S165" s="82" t="s">
        <v>909</v>
      </c>
      <c r="T165" s="95">
        <v>0</v>
      </c>
      <c r="U165" s="63">
        <v>0</v>
      </c>
      <c r="V165" s="36"/>
      <c r="W165" s="63">
        <v>2620.8000000000002</v>
      </c>
    </row>
    <row r="166" spans="1:23" ht="37" x14ac:dyDescent="0.2">
      <c r="A166" s="203" t="s">
        <v>908</v>
      </c>
      <c r="B166" s="138"/>
      <c r="C166" s="33" t="s">
        <v>115</v>
      </c>
      <c r="D166" s="33" t="s">
        <v>154</v>
      </c>
      <c r="E166" s="69" t="s">
        <v>307</v>
      </c>
      <c r="F166" s="69" t="s">
        <v>910</v>
      </c>
      <c r="G166" s="69" t="s">
        <v>911</v>
      </c>
      <c r="H166" s="290">
        <v>42</v>
      </c>
      <c r="I166" s="138" t="s">
        <v>44</v>
      </c>
      <c r="J166" s="212">
        <v>753</v>
      </c>
      <c r="K166" s="212">
        <v>2</v>
      </c>
      <c r="L166" s="212">
        <v>0</v>
      </c>
      <c r="M166" s="94">
        <v>2</v>
      </c>
      <c r="N166" s="63">
        <v>1506</v>
      </c>
      <c r="O166" s="95">
        <v>72</v>
      </c>
      <c r="P166" s="95">
        <v>3.35</v>
      </c>
      <c r="Q166" s="131">
        <v>0</v>
      </c>
      <c r="R166" s="131">
        <v>241.20000000000002</v>
      </c>
      <c r="S166" s="82" t="s">
        <v>909</v>
      </c>
      <c r="T166" s="95">
        <v>0</v>
      </c>
      <c r="U166" s="63">
        <v>0</v>
      </c>
      <c r="V166" s="36"/>
      <c r="W166" s="63">
        <v>1747.2</v>
      </c>
    </row>
    <row r="167" spans="1:23" ht="25" x14ac:dyDescent="0.2">
      <c r="A167" s="289" t="s">
        <v>908</v>
      </c>
      <c r="B167" s="289" t="s">
        <v>912</v>
      </c>
      <c r="C167" s="33" t="s">
        <v>115</v>
      </c>
      <c r="D167" s="33" t="s">
        <v>158</v>
      </c>
      <c r="E167" s="69" t="s">
        <v>158</v>
      </c>
      <c r="F167" s="69" t="s">
        <v>158</v>
      </c>
      <c r="G167" s="69" t="s">
        <v>161</v>
      </c>
      <c r="H167" s="290" t="s">
        <v>158</v>
      </c>
      <c r="I167" s="138" t="s">
        <v>158</v>
      </c>
      <c r="J167" s="212">
        <v>0</v>
      </c>
      <c r="K167" s="212">
        <v>0</v>
      </c>
      <c r="L167" s="212">
        <v>0</v>
      </c>
      <c r="M167" s="94">
        <v>0</v>
      </c>
      <c r="N167" s="63">
        <v>0</v>
      </c>
      <c r="O167" s="95">
        <v>0</v>
      </c>
      <c r="P167" s="95">
        <v>0</v>
      </c>
      <c r="Q167" s="131">
        <v>0</v>
      </c>
      <c r="R167" s="131">
        <v>0</v>
      </c>
      <c r="S167" s="82" t="s">
        <v>45</v>
      </c>
      <c r="T167" s="95">
        <v>0</v>
      </c>
      <c r="U167" s="63">
        <v>0</v>
      </c>
      <c r="V167" s="36"/>
      <c r="W167" s="63">
        <v>0</v>
      </c>
    </row>
    <row r="168" spans="1:23" ht="25" x14ac:dyDescent="0.2">
      <c r="A168" s="289" t="s">
        <v>908</v>
      </c>
      <c r="B168" s="289" t="s">
        <v>912</v>
      </c>
      <c r="C168" s="33" t="s">
        <v>115</v>
      </c>
      <c r="D168" s="33" t="s">
        <v>158</v>
      </c>
      <c r="E168" s="69" t="s">
        <v>158</v>
      </c>
      <c r="F168" s="69" t="s">
        <v>158</v>
      </c>
      <c r="G168" s="69" t="s">
        <v>165</v>
      </c>
      <c r="H168" s="290" t="s">
        <v>158</v>
      </c>
      <c r="I168" s="138" t="s">
        <v>158</v>
      </c>
      <c r="J168" s="212">
        <v>0</v>
      </c>
      <c r="K168" s="212">
        <v>0</v>
      </c>
      <c r="L168" s="212">
        <v>0</v>
      </c>
      <c r="M168" s="94">
        <v>0</v>
      </c>
      <c r="N168" s="63">
        <v>0</v>
      </c>
      <c r="O168" s="95">
        <v>0</v>
      </c>
      <c r="P168" s="95">
        <v>0</v>
      </c>
      <c r="Q168" s="131">
        <v>0</v>
      </c>
      <c r="R168" s="131">
        <v>0</v>
      </c>
      <c r="S168" s="82" t="s">
        <v>45</v>
      </c>
      <c r="T168" s="95">
        <v>0</v>
      </c>
      <c r="U168" s="63">
        <v>0</v>
      </c>
      <c r="V168" s="36"/>
      <c r="W168" s="63">
        <v>0</v>
      </c>
    </row>
    <row r="169" spans="1:23" ht="37" x14ac:dyDescent="0.2">
      <c r="A169" s="203" t="s">
        <v>913</v>
      </c>
      <c r="B169" s="138"/>
      <c r="C169" s="33" t="s">
        <v>115</v>
      </c>
      <c r="D169" s="33" t="s">
        <v>154</v>
      </c>
      <c r="E169" s="69" t="s">
        <v>150</v>
      </c>
      <c r="F169" s="69" t="s">
        <v>910</v>
      </c>
      <c r="G169" s="69" t="s">
        <v>911</v>
      </c>
      <c r="H169" s="290">
        <v>42</v>
      </c>
      <c r="I169" s="138" t="s">
        <v>44</v>
      </c>
      <c r="J169" s="212">
        <v>753</v>
      </c>
      <c r="K169" s="212">
        <v>16</v>
      </c>
      <c r="L169" s="212">
        <v>0</v>
      </c>
      <c r="M169" s="94">
        <v>16</v>
      </c>
      <c r="N169" s="151">
        <v>12048</v>
      </c>
      <c r="O169" s="95">
        <v>576</v>
      </c>
      <c r="P169" s="95">
        <v>3.35</v>
      </c>
      <c r="Q169" s="131">
        <v>0</v>
      </c>
      <c r="R169" s="131">
        <v>1929.6000000000001</v>
      </c>
      <c r="S169" s="226" t="s">
        <v>914</v>
      </c>
      <c r="T169" s="95">
        <v>0</v>
      </c>
      <c r="U169" s="63">
        <v>0</v>
      </c>
      <c r="V169" s="36" t="s">
        <v>45</v>
      </c>
      <c r="W169" s="63">
        <v>13977.6</v>
      </c>
    </row>
    <row r="170" spans="1:23" ht="25" x14ac:dyDescent="0.2">
      <c r="A170" s="203" t="s">
        <v>913</v>
      </c>
      <c r="B170" s="138"/>
      <c r="C170" s="33" t="s">
        <v>115</v>
      </c>
      <c r="D170" s="33" t="s">
        <v>154</v>
      </c>
      <c r="E170" s="69" t="s">
        <v>150</v>
      </c>
      <c r="F170" s="69" t="s">
        <v>148</v>
      </c>
      <c r="G170" s="211" t="s">
        <v>132</v>
      </c>
      <c r="H170" s="290">
        <v>42</v>
      </c>
      <c r="I170" s="138" t="s">
        <v>44</v>
      </c>
      <c r="J170" s="212">
        <v>1200</v>
      </c>
      <c r="K170" s="212">
        <v>0</v>
      </c>
      <c r="L170" s="212">
        <v>18</v>
      </c>
      <c r="M170" s="94">
        <v>18</v>
      </c>
      <c r="N170" s="63">
        <v>21600</v>
      </c>
      <c r="O170" s="95">
        <v>648</v>
      </c>
      <c r="P170" s="95">
        <v>3.35</v>
      </c>
      <c r="Q170" s="131">
        <v>0</v>
      </c>
      <c r="R170" s="131">
        <v>2170.8000000000002</v>
      </c>
      <c r="S170" s="226" t="s">
        <v>899</v>
      </c>
      <c r="T170" s="95">
        <v>0</v>
      </c>
      <c r="U170" s="63">
        <v>0</v>
      </c>
      <c r="V170" s="36" t="s">
        <v>45</v>
      </c>
      <c r="W170" s="63">
        <v>23770.799999999999</v>
      </c>
    </row>
    <row r="171" spans="1:23" ht="37" x14ac:dyDescent="0.2">
      <c r="A171" s="203" t="s">
        <v>913</v>
      </c>
      <c r="B171" s="138"/>
      <c r="C171" s="33" t="s">
        <v>115</v>
      </c>
      <c r="D171" s="33" t="s">
        <v>154</v>
      </c>
      <c r="E171" s="69" t="s">
        <v>150</v>
      </c>
      <c r="F171" s="69" t="s">
        <v>918</v>
      </c>
      <c r="G171" s="69" t="s">
        <v>745</v>
      </c>
      <c r="H171" s="290">
        <v>56</v>
      </c>
      <c r="I171" s="138" t="s">
        <v>44</v>
      </c>
      <c r="J171" s="212">
        <v>1200</v>
      </c>
      <c r="K171" s="212">
        <v>0</v>
      </c>
      <c r="L171" s="212">
        <v>18</v>
      </c>
      <c r="M171" s="94">
        <v>18</v>
      </c>
      <c r="N171" s="63">
        <v>21600</v>
      </c>
      <c r="O171" s="95">
        <v>648</v>
      </c>
      <c r="P171" s="95">
        <v>3.35</v>
      </c>
      <c r="Q171" s="131">
        <v>0</v>
      </c>
      <c r="R171" s="131">
        <v>2170.8000000000002</v>
      </c>
      <c r="S171" s="226" t="s">
        <v>899</v>
      </c>
      <c r="T171" s="95">
        <v>0</v>
      </c>
      <c r="U171" s="63">
        <v>0</v>
      </c>
      <c r="V171" s="36" t="s">
        <v>45</v>
      </c>
      <c r="W171" s="63">
        <v>23770.799999999999</v>
      </c>
    </row>
    <row r="172" spans="1:23" ht="37" x14ac:dyDescent="0.2">
      <c r="A172" s="289" t="s">
        <v>913</v>
      </c>
      <c r="B172" s="289" t="s">
        <v>904</v>
      </c>
      <c r="C172" s="33" t="s">
        <v>115</v>
      </c>
      <c r="D172" s="33" t="s">
        <v>158</v>
      </c>
      <c r="E172" s="69" t="s">
        <v>158</v>
      </c>
      <c r="F172" s="69" t="s">
        <v>158</v>
      </c>
      <c r="G172" s="69" t="s">
        <v>161</v>
      </c>
      <c r="H172" s="290" t="s">
        <v>158</v>
      </c>
      <c r="I172" s="138" t="s">
        <v>158</v>
      </c>
      <c r="J172" s="212">
        <v>0</v>
      </c>
      <c r="K172" s="212">
        <v>0</v>
      </c>
      <c r="L172" s="212">
        <v>0</v>
      </c>
      <c r="M172" s="94">
        <v>0</v>
      </c>
      <c r="N172" s="151">
        <v>0</v>
      </c>
      <c r="O172" s="152">
        <v>0</v>
      </c>
      <c r="P172" s="152">
        <v>0</v>
      </c>
      <c r="Q172" s="131">
        <v>0</v>
      </c>
      <c r="R172" s="153">
        <v>0</v>
      </c>
      <c r="S172" s="154" t="s">
        <v>45</v>
      </c>
      <c r="T172" s="95">
        <v>0</v>
      </c>
      <c r="U172" s="63">
        <v>0</v>
      </c>
      <c r="V172" s="36" t="s">
        <v>920</v>
      </c>
      <c r="W172" s="63">
        <v>0</v>
      </c>
    </row>
    <row r="173" spans="1:23" ht="37" x14ac:dyDescent="0.2">
      <c r="A173" s="289" t="s">
        <v>913</v>
      </c>
      <c r="B173" s="289" t="s">
        <v>904</v>
      </c>
      <c r="C173" s="33" t="s">
        <v>115</v>
      </c>
      <c r="D173" s="33" t="s">
        <v>158</v>
      </c>
      <c r="E173" s="69" t="s">
        <v>158</v>
      </c>
      <c r="F173" s="69" t="s">
        <v>158</v>
      </c>
      <c r="G173" s="69" t="s">
        <v>165</v>
      </c>
      <c r="H173" s="290" t="s">
        <v>158</v>
      </c>
      <c r="I173" s="138" t="s">
        <v>158</v>
      </c>
      <c r="J173" s="212">
        <v>0</v>
      </c>
      <c r="K173" s="212">
        <v>0</v>
      </c>
      <c r="L173" s="212">
        <v>0</v>
      </c>
      <c r="M173" s="94">
        <v>0</v>
      </c>
      <c r="N173" s="151">
        <v>0</v>
      </c>
      <c r="O173" s="152">
        <v>0</v>
      </c>
      <c r="P173" s="152">
        <v>0</v>
      </c>
      <c r="Q173" s="131">
        <v>0</v>
      </c>
      <c r="R173" s="153">
        <v>0</v>
      </c>
      <c r="S173" s="154" t="s">
        <v>45</v>
      </c>
      <c r="T173" s="95">
        <v>0</v>
      </c>
      <c r="U173" s="63">
        <v>0</v>
      </c>
      <c r="V173" s="36" t="s">
        <v>922</v>
      </c>
      <c r="W173" s="63">
        <v>0</v>
      </c>
    </row>
    <row r="174" spans="1:23" ht="37" x14ac:dyDescent="0.2">
      <c r="A174" s="203" t="s">
        <v>924</v>
      </c>
      <c r="B174" s="138"/>
      <c r="C174" s="33" t="s">
        <v>115</v>
      </c>
      <c r="D174" s="33" t="s">
        <v>149</v>
      </c>
      <c r="E174" s="69" t="s">
        <v>898</v>
      </c>
      <c r="F174" s="69" t="s">
        <v>925</v>
      </c>
      <c r="G174" s="211" t="s">
        <v>712</v>
      </c>
      <c r="H174" s="290">
        <v>42</v>
      </c>
      <c r="I174" s="138" t="s">
        <v>44</v>
      </c>
      <c r="J174" s="212">
        <v>1200</v>
      </c>
      <c r="K174" s="212">
        <v>0</v>
      </c>
      <c r="L174" s="212">
        <v>18</v>
      </c>
      <c r="M174" s="94">
        <v>18</v>
      </c>
      <c r="N174" s="151">
        <v>21600</v>
      </c>
      <c r="O174" s="95">
        <v>648</v>
      </c>
      <c r="P174" s="95">
        <v>3.35</v>
      </c>
      <c r="Q174" s="131">
        <v>0</v>
      </c>
      <c r="R174" s="131">
        <v>2170.8000000000002</v>
      </c>
      <c r="S174" s="226" t="s">
        <v>899</v>
      </c>
      <c r="T174" s="95">
        <v>0</v>
      </c>
      <c r="U174" s="63">
        <v>0</v>
      </c>
      <c r="V174" s="36" t="s">
        <v>45</v>
      </c>
      <c r="W174" s="63">
        <v>23770.799999999999</v>
      </c>
    </row>
    <row r="175" spans="1:23" ht="25" x14ac:dyDescent="0.2">
      <c r="A175" s="289" t="s">
        <v>924</v>
      </c>
      <c r="B175" s="289" t="s">
        <v>904</v>
      </c>
      <c r="C175" s="33" t="s">
        <v>115</v>
      </c>
      <c r="D175" s="33" t="s">
        <v>158</v>
      </c>
      <c r="E175" s="69" t="s">
        <v>158</v>
      </c>
      <c r="F175" s="69" t="s">
        <v>158</v>
      </c>
      <c r="G175" s="69" t="s">
        <v>161</v>
      </c>
      <c r="H175" s="290" t="s">
        <v>158</v>
      </c>
      <c r="I175" s="138" t="s">
        <v>158</v>
      </c>
      <c r="J175" s="212">
        <v>0</v>
      </c>
      <c r="K175" s="212">
        <v>0</v>
      </c>
      <c r="L175" s="212">
        <v>0</v>
      </c>
      <c r="M175" s="94">
        <v>0</v>
      </c>
      <c r="N175" s="151">
        <v>0</v>
      </c>
      <c r="O175" s="152">
        <v>0</v>
      </c>
      <c r="P175" s="95">
        <v>0</v>
      </c>
      <c r="Q175" s="131">
        <v>0</v>
      </c>
      <c r="R175" s="131">
        <v>0</v>
      </c>
      <c r="S175" s="82" t="s">
        <v>45</v>
      </c>
      <c r="T175" s="63">
        <v>0</v>
      </c>
      <c r="U175" s="63">
        <v>0</v>
      </c>
      <c r="V175" s="324"/>
      <c r="W175" s="63">
        <v>0</v>
      </c>
    </row>
    <row r="176" spans="1:23" ht="37" x14ac:dyDescent="0.2">
      <c r="A176" s="289" t="s">
        <v>924</v>
      </c>
      <c r="B176" s="289" t="s">
        <v>904</v>
      </c>
      <c r="C176" s="33" t="s">
        <v>115</v>
      </c>
      <c r="D176" s="33" t="s">
        <v>158</v>
      </c>
      <c r="E176" s="69" t="s">
        <v>158</v>
      </c>
      <c r="F176" s="69" t="s">
        <v>158</v>
      </c>
      <c r="G176" s="69" t="s">
        <v>165</v>
      </c>
      <c r="H176" s="290" t="s">
        <v>158</v>
      </c>
      <c r="I176" s="138" t="s">
        <v>158</v>
      </c>
      <c r="J176" s="212">
        <v>0</v>
      </c>
      <c r="K176" s="212">
        <v>0</v>
      </c>
      <c r="L176" s="212">
        <v>0</v>
      </c>
      <c r="M176" s="94">
        <v>0</v>
      </c>
      <c r="N176" s="63">
        <v>0</v>
      </c>
      <c r="O176" s="95">
        <v>0</v>
      </c>
      <c r="P176" s="95">
        <v>0</v>
      </c>
      <c r="Q176" s="131">
        <v>0</v>
      </c>
      <c r="R176" s="131">
        <v>0</v>
      </c>
      <c r="S176" s="82" t="s">
        <v>45</v>
      </c>
      <c r="T176" s="95">
        <v>0</v>
      </c>
      <c r="U176" s="63">
        <v>0</v>
      </c>
      <c r="V176" s="36" t="s">
        <v>875</v>
      </c>
      <c r="W176" s="63">
        <v>0</v>
      </c>
    </row>
    <row r="177" spans="1:23" ht="37" x14ac:dyDescent="0.2">
      <c r="A177" s="203" t="s">
        <v>929</v>
      </c>
      <c r="B177" s="138"/>
      <c r="C177" s="33" t="s">
        <v>115</v>
      </c>
      <c r="D177" s="33" t="s">
        <v>149</v>
      </c>
      <c r="E177" s="69" t="s">
        <v>898</v>
      </c>
      <c r="F177" s="69" t="s">
        <v>925</v>
      </c>
      <c r="G177" s="211" t="s">
        <v>712</v>
      </c>
      <c r="H177" s="290">
        <v>42</v>
      </c>
      <c r="I177" s="138" t="s">
        <v>44</v>
      </c>
      <c r="J177" s="212">
        <v>1200</v>
      </c>
      <c r="K177" s="212">
        <v>0</v>
      </c>
      <c r="L177" s="212">
        <v>4</v>
      </c>
      <c r="M177" s="94">
        <v>4</v>
      </c>
      <c r="N177" s="151">
        <v>4800</v>
      </c>
      <c r="O177" s="95">
        <v>144</v>
      </c>
      <c r="P177" s="95">
        <v>3.35</v>
      </c>
      <c r="Q177" s="131">
        <v>0</v>
      </c>
      <c r="R177" s="131">
        <v>482.40000000000003</v>
      </c>
      <c r="S177" s="154" t="s">
        <v>899</v>
      </c>
      <c r="T177" s="95">
        <v>0</v>
      </c>
      <c r="U177" s="63">
        <v>0</v>
      </c>
      <c r="V177" s="36" t="s">
        <v>45</v>
      </c>
      <c r="W177" s="63">
        <v>5282.4</v>
      </c>
    </row>
    <row r="178" spans="1:23" ht="17" x14ac:dyDescent="0.2">
      <c r="A178" s="430" t="s">
        <v>1072</v>
      </c>
      <c r="B178" s="430"/>
      <c r="C178" s="431"/>
      <c r="D178" s="431"/>
      <c r="E178" s="431"/>
      <c r="F178" s="432"/>
      <c r="G178" s="431"/>
      <c r="H178" s="431"/>
      <c r="I178" s="431"/>
      <c r="J178" s="431"/>
      <c r="K178" s="445">
        <f>SUM(K2:K177)</f>
        <v>852</v>
      </c>
      <c r="L178" s="445">
        <f t="shared" ref="L178:M178" si="0">SUM(L2:L177)</f>
        <v>1305</v>
      </c>
      <c r="M178" s="445">
        <f t="shared" si="0"/>
        <v>2157</v>
      </c>
      <c r="N178" s="431"/>
      <c r="O178" s="431"/>
      <c r="P178" s="433"/>
      <c r="Q178" s="434"/>
      <c r="R178" s="434"/>
      <c r="S178" s="435"/>
      <c r="T178" s="431"/>
      <c r="U178" s="431"/>
      <c r="V178" s="430"/>
      <c r="W178" s="462">
        <f>SUM(W2:W177)</f>
        <v>1915776.7999999993</v>
      </c>
    </row>
  </sheetData>
  <conditionalFormatting sqref="A56 C56:W56 A1:W55 A57:W178">
    <cfRule type="cellIs" dxfId="28" priority="9" operator="equal">
      <formula>3495</formula>
    </cfRule>
  </conditionalFormatting>
  <conditionalFormatting sqref="F1">
    <cfRule type="containsText" dxfId="27" priority="12" operator="containsText" text="3">
      <formula>NOT(ISERROR(SEARCH("3",#REF!)))</formula>
    </cfRule>
  </conditionalFormatting>
  <conditionalFormatting sqref="F1:F60">
    <cfRule type="cellIs" dxfId="26" priority="10" operator="equal">
      <formula>3</formula>
    </cfRule>
  </conditionalFormatting>
  <conditionalFormatting sqref="F1">
    <cfRule type="containsText" dxfId="25" priority="11" operator="containsText" text="3&#10;COURSE&#10;CODE">
      <formula>NOT(ISERROR(SEARCH("3
COURSE
CODE",#REF!)))</formula>
    </cfRule>
  </conditionalFormatting>
  <conditionalFormatting sqref="F2:F32">
    <cfRule type="containsText" dxfId="24" priority="8" operator="containsText" text="3&#10;COURSE&#10;CODE">
      <formula>NOT(ISERROR(SEARCH("3
COURSE
CODE",#REF!)))</formula>
    </cfRule>
  </conditionalFormatting>
  <conditionalFormatting sqref="F33:F60">
    <cfRule type="containsText" dxfId="23" priority="7" operator="containsText" text="3&#10;COURSE&#10;CODE">
      <formula>NOT(ISERROR(SEARCH("3
COURSE
CODE",#REF!)))</formula>
    </cfRule>
  </conditionalFormatting>
  <conditionalFormatting sqref="F62:F169">
    <cfRule type="containsText" dxfId="22" priority="4" operator="containsText" text="3&#10;COURSE&#10;CODE">
      <formula>NOT(ISERROR(SEARCH("3
COURSE
CODE",#REF!)))</formula>
    </cfRule>
  </conditionalFormatting>
  <conditionalFormatting sqref="F62:F178">
    <cfRule type="cellIs" dxfId="21" priority="2" operator="equal">
      <formula>3</formula>
    </cfRule>
  </conditionalFormatting>
  <conditionalFormatting sqref="G56:G60 F61:G61 G63">
    <cfRule type="cellIs" dxfId="20" priority="5" operator="equal">
      <formula>3</formula>
    </cfRule>
  </conditionalFormatting>
  <conditionalFormatting sqref="G56:G60 F61:G61">
    <cfRule type="containsText" dxfId="19" priority="3" operator="containsText" text="3&#10;COURSE&#10;CODE">
      <formula>NOT(ISERROR(SEARCH("3
COURSE
CODE",#REF!)))</formula>
    </cfRule>
  </conditionalFormatting>
  <conditionalFormatting sqref="G63">
    <cfRule type="containsText" dxfId="18" priority="6" operator="containsText" text="3&#10;COURSE&#10;CODE">
      <formula>NOT(ISERROR(SEARCH("3
COURSE
CODE",#REF!)))</formula>
    </cfRule>
  </conditionalFormatting>
  <conditionalFormatting sqref="F171:F178">
    <cfRule type="containsText" dxfId="17" priority="1" operator="containsText" text="3&#10;COURSE&#10;CODE">
      <formula>NOT(ISERROR(SEARCH("3
COURSE
CODE",#REF!)))</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F5FDC-0D96-3045-A7E6-7D75B1A7B897}">
  <dimension ref="A1:W15"/>
  <sheetViews>
    <sheetView zoomScale="130" zoomScaleNormal="130" workbookViewId="0">
      <selection activeCell="W15" sqref="A15:W15"/>
    </sheetView>
  </sheetViews>
  <sheetFormatPr baseColWidth="10" defaultRowHeight="16" x14ac:dyDescent="0.2"/>
  <cols>
    <col min="2" max="2" width="19.6640625" customWidth="1"/>
    <col min="19" max="19" width="0" hidden="1" customWidth="1"/>
    <col min="22" max="22" width="0" hidden="1" customWidth="1"/>
    <col min="23" max="23" width="12.5" bestFit="1" customWidth="1"/>
  </cols>
  <sheetData>
    <row r="1" spans="1:23" ht="52" thickBot="1" x14ac:dyDescent="0.25">
      <c r="A1" s="1" t="s">
        <v>1068</v>
      </c>
      <c r="B1" s="2" t="s">
        <v>1070</v>
      </c>
      <c r="C1" s="3" t="s">
        <v>0</v>
      </c>
      <c r="D1" s="3" t="s">
        <v>1</v>
      </c>
      <c r="E1" s="4" t="s">
        <v>2</v>
      </c>
      <c r="F1" s="4" t="s">
        <v>3</v>
      </c>
      <c r="G1" s="4" t="s">
        <v>4</v>
      </c>
      <c r="H1" s="5" t="s">
        <v>5</v>
      </c>
      <c r="I1" s="6" t="s">
        <v>6</v>
      </c>
      <c r="J1" s="7" t="s">
        <v>7</v>
      </c>
      <c r="K1" s="8" t="s">
        <v>8</v>
      </c>
      <c r="L1" s="8" t="s">
        <v>9</v>
      </c>
      <c r="M1" s="9" t="s">
        <v>10</v>
      </c>
      <c r="N1" s="10" t="s">
        <v>11</v>
      </c>
      <c r="O1" s="11" t="s">
        <v>12</v>
      </c>
      <c r="P1" s="12" t="s">
        <v>13</v>
      </c>
      <c r="Q1" s="13" t="s">
        <v>14</v>
      </c>
      <c r="R1" s="14" t="s">
        <v>15</v>
      </c>
      <c r="S1" s="13" t="s">
        <v>16</v>
      </c>
      <c r="T1" s="15" t="s">
        <v>17</v>
      </c>
      <c r="U1" s="16" t="s">
        <v>18</v>
      </c>
      <c r="V1" s="17" t="s">
        <v>19</v>
      </c>
      <c r="W1" s="18" t="s">
        <v>20</v>
      </c>
    </row>
    <row r="2" spans="1:23" ht="133" x14ac:dyDescent="0.2">
      <c r="A2" s="52" t="s">
        <v>51</v>
      </c>
      <c r="B2" s="394" t="s">
        <v>1031</v>
      </c>
      <c r="C2" s="395" t="s">
        <v>53</v>
      </c>
      <c r="D2" s="395" t="s">
        <v>54</v>
      </c>
      <c r="E2" s="396" t="s">
        <v>55</v>
      </c>
      <c r="F2" s="396" t="s">
        <v>56</v>
      </c>
      <c r="G2" s="396" t="s">
        <v>1030</v>
      </c>
      <c r="H2" s="399">
        <v>42</v>
      </c>
      <c r="I2" s="55" t="s">
        <v>57</v>
      </c>
      <c r="J2" s="56">
        <v>585</v>
      </c>
      <c r="K2" s="57">
        <v>16</v>
      </c>
      <c r="L2" s="57">
        <v>0</v>
      </c>
      <c r="M2" s="57">
        <v>16</v>
      </c>
      <c r="N2" s="58">
        <v>9360</v>
      </c>
      <c r="O2" s="398">
        <v>28</v>
      </c>
      <c r="P2" s="59">
        <v>98</v>
      </c>
      <c r="Q2" s="60">
        <v>0.4</v>
      </c>
      <c r="R2" s="61">
        <v>1097.6000000000001</v>
      </c>
      <c r="S2" s="62" t="s">
        <v>58</v>
      </c>
      <c r="T2" s="59">
        <v>200</v>
      </c>
      <c r="U2" s="58">
        <v>3200</v>
      </c>
      <c r="V2" s="38" t="s">
        <v>59</v>
      </c>
      <c r="W2" s="58">
        <v>13657.6</v>
      </c>
    </row>
    <row r="3" spans="1:23" ht="61" customHeight="1" x14ac:dyDescent="0.2">
      <c r="A3" s="52" t="s">
        <v>51</v>
      </c>
      <c r="B3" s="53" t="s">
        <v>62</v>
      </c>
      <c r="C3" s="34" t="s">
        <v>53</v>
      </c>
      <c r="D3" s="34" t="s">
        <v>63</v>
      </c>
      <c r="E3" s="69" t="s">
        <v>64</v>
      </c>
      <c r="F3" s="54" t="s">
        <v>65</v>
      </c>
      <c r="G3" s="54" t="s">
        <v>66</v>
      </c>
      <c r="H3" s="37">
        <v>56</v>
      </c>
      <c r="I3" s="55" t="s">
        <v>57</v>
      </c>
      <c r="J3" s="56">
        <v>585</v>
      </c>
      <c r="K3" s="57">
        <v>0</v>
      </c>
      <c r="L3" s="57">
        <v>20</v>
      </c>
      <c r="M3" s="57">
        <v>20</v>
      </c>
      <c r="N3" s="58">
        <v>11700</v>
      </c>
      <c r="O3" s="59">
        <v>24</v>
      </c>
      <c r="P3" s="59">
        <v>138</v>
      </c>
      <c r="Q3" s="60">
        <v>0.4</v>
      </c>
      <c r="R3" s="61">
        <v>1324.8000000000002</v>
      </c>
      <c r="S3" s="62" t="s">
        <v>67</v>
      </c>
      <c r="T3" s="59">
        <v>200</v>
      </c>
      <c r="U3" s="58">
        <v>4000</v>
      </c>
      <c r="V3" s="38" t="s">
        <v>68</v>
      </c>
      <c r="W3" s="58">
        <v>17024.8</v>
      </c>
    </row>
    <row r="4" spans="1:23" ht="56" customHeight="1" x14ac:dyDescent="0.2">
      <c r="A4" s="73" t="s">
        <v>70</v>
      </c>
      <c r="B4" s="53" t="s">
        <v>38</v>
      </c>
      <c r="C4" s="74" t="s">
        <v>53</v>
      </c>
      <c r="D4" s="74" t="s">
        <v>54</v>
      </c>
      <c r="E4" s="74" t="s">
        <v>55</v>
      </c>
      <c r="F4" s="74" t="s">
        <v>71</v>
      </c>
      <c r="G4" s="74" t="s">
        <v>72</v>
      </c>
      <c r="H4" s="75">
        <v>45</v>
      </c>
      <c r="I4" s="76" t="s">
        <v>57</v>
      </c>
      <c r="J4" s="77">
        <v>585</v>
      </c>
      <c r="K4" s="78">
        <v>0</v>
      </c>
      <c r="L4" s="78">
        <v>0</v>
      </c>
      <c r="M4" s="78">
        <v>0</v>
      </c>
      <c r="N4" s="79">
        <v>0</v>
      </c>
      <c r="O4" s="80">
        <v>0</v>
      </c>
      <c r="P4" s="80">
        <v>98</v>
      </c>
      <c r="Q4" s="81">
        <v>0.4</v>
      </c>
      <c r="R4" s="81">
        <v>0</v>
      </c>
      <c r="S4" s="82" t="s">
        <v>73</v>
      </c>
      <c r="T4" s="79">
        <v>200</v>
      </c>
      <c r="U4" s="79">
        <v>0</v>
      </c>
      <c r="V4" s="176" t="s">
        <v>74</v>
      </c>
      <c r="W4" s="79">
        <v>0</v>
      </c>
    </row>
    <row r="5" spans="1:23" ht="118" customHeight="1" x14ac:dyDescent="0.2">
      <c r="A5" s="52" t="s">
        <v>70</v>
      </c>
      <c r="B5" s="408" t="s">
        <v>1021</v>
      </c>
      <c r="C5" s="74" t="s">
        <v>53</v>
      </c>
      <c r="D5" s="74" t="s">
        <v>54</v>
      </c>
      <c r="E5" s="74" t="s">
        <v>55</v>
      </c>
      <c r="F5" s="74" t="s">
        <v>71</v>
      </c>
      <c r="G5" s="74" t="s">
        <v>79</v>
      </c>
      <c r="H5" s="75">
        <v>45</v>
      </c>
      <c r="I5" s="76" t="s">
        <v>57</v>
      </c>
      <c r="J5" s="77">
        <v>585</v>
      </c>
      <c r="K5" s="421">
        <v>0</v>
      </c>
      <c r="L5" s="78">
        <v>0</v>
      </c>
      <c r="M5" s="78">
        <v>0</v>
      </c>
      <c r="N5" s="79">
        <v>0</v>
      </c>
      <c r="O5" s="80">
        <v>0</v>
      </c>
      <c r="P5" s="80">
        <v>98</v>
      </c>
      <c r="Q5" s="81">
        <v>0.4</v>
      </c>
      <c r="R5" s="81">
        <v>0</v>
      </c>
      <c r="S5" s="128"/>
      <c r="T5" s="422">
        <v>0</v>
      </c>
      <c r="U5" s="422">
        <v>0</v>
      </c>
      <c r="V5" s="423" t="s">
        <v>80</v>
      </c>
      <c r="W5" s="79">
        <v>0</v>
      </c>
    </row>
    <row r="6" spans="1:23" ht="52" customHeight="1" x14ac:dyDescent="0.2">
      <c r="A6" s="52" t="s">
        <v>70</v>
      </c>
      <c r="B6" s="394" t="s">
        <v>1028</v>
      </c>
      <c r="C6" s="396" t="s">
        <v>53</v>
      </c>
      <c r="D6" s="396" t="s">
        <v>54</v>
      </c>
      <c r="E6" s="396" t="s">
        <v>55</v>
      </c>
      <c r="F6" s="396" t="s">
        <v>82</v>
      </c>
      <c r="G6" s="396" t="s">
        <v>1020</v>
      </c>
      <c r="H6" s="103">
        <v>45</v>
      </c>
      <c r="I6" s="104" t="s">
        <v>57</v>
      </c>
      <c r="J6" s="56">
        <v>585</v>
      </c>
      <c r="K6" s="57">
        <v>15</v>
      </c>
      <c r="L6" s="57">
        <v>0</v>
      </c>
      <c r="M6" s="57">
        <v>15</v>
      </c>
      <c r="N6" s="58">
        <v>8775</v>
      </c>
      <c r="O6" s="59">
        <v>18</v>
      </c>
      <c r="P6" s="59">
        <v>98</v>
      </c>
      <c r="Q6" s="60">
        <v>0.4</v>
      </c>
      <c r="R6" s="60">
        <v>705.6</v>
      </c>
      <c r="S6" s="105" t="s">
        <v>1029</v>
      </c>
      <c r="T6" s="58">
        <v>200</v>
      </c>
      <c r="U6" s="58">
        <v>3000</v>
      </c>
      <c r="V6" s="41" t="s">
        <v>83</v>
      </c>
      <c r="W6" s="58">
        <v>12480.6</v>
      </c>
    </row>
    <row r="7" spans="1:23" ht="55" customHeight="1" x14ac:dyDescent="0.2">
      <c r="A7" s="52" t="s">
        <v>70</v>
      </c>
      <c r="B7" s="394" t="s">
        <v>1027</v>
      </c>
      <c r="C7" s="396" t="s">
        <v>53</v>
      </c>
      <c r="D7" s="396" t="s">
        <v>54</v>
      </c>
      <c r="E7" s="396" t="s">
        <v>55</v>
      </c>
      <c r="F7" s="396" t="s">
        <v>85</v>
      </c>
      <c r="G7" s="396" t="s">
        <v>1026</v>
      </c>
      <c r="H7" s="103">
        <v>45</v>
      </c>
      <c r="I7" s="104" t="s">
        <v>57</v>
      </c>
      <c r="J7" s="56">
        <v>585</v>
      </c>
      <c r="K7" s="57">
        <v>0</v>
      </c>
      <c r="L7" s="57">
        <v>21</v>
      </c>
      <c r="M7" s="57">
        <v>21</v>
      </c>
      <c r="N7" s="58">
        <v>12285</v>
      </c>
      <c r="O7" s="59">
        <v>38</v>
      </c>
      <c r="P7" s="59">
        <v>98</v>
      </c>
      <c r="Q7" s="60">
        <v>0.4</v>
      </c>
      <c r="R7" s="60">
        <v>1489.6000000000001</v>
      </c>
      <c r="S7" s="54" t="s">
        <v>86</v>
      </c>
      <c r="T7" s="58">
        <v>100</v>
      </c>
      <c r="U7" s="58">
        <v>2100</v>
      </c>
      <c r="V7" s="38" t="s">
        <v>87</v>
      </c>
      <c r="W7" s="58">
        <v>15874.6</v>
      </c>
    </row>
    <row r="8" spans="1:23" ht="85" x14ac:dyDescent="0.2">
      <c r="A8" s="52" t="s">
        <v>70</v>
      </c>
      <c r="B8" s="394" t="s">
        <v>1019</v>
      </c>
      <c r="C8" s="395" t="s">
        <v>53</v>
      </c>
      <c r="D8" s="395" t="s">
        <v>54</v>
      </c>
      <c r="E8" s="396" t="s">
        <v>91</v>
      </c>
      <c r="F8" s="396" t="s">
        <v>82</v>
      </c>
      <c r="G8" s="396" t="s">
        <v>1020</v>
      </c>
      <c r="H8" s="37">
        <v>42</v>
      </c>
      <c r="I8" s="55" t="s">
        <v>57</v>
      </c>
      <c r="J8" s="56">
        <v>585</v>
      </c>
      <c r="K8" s="397">
        <v>22</v>
      </c>
      <c r="L8" s="57">
        <v>0</v>
      </c>
      <c r="M8" s="57">
        <v>22</v>
      </c>
      <c r="N8" s="58">
        <v>12870</v>
      </c>
      <c r="O8" s="59">
        <v>38</v>
      </c>
      <c r="P8" s="59">
        <v>140</v>
      </c>
      <c r="Q8" s="60">
        <v>0.4</v>
      </c>
      <c r="R8" s="61">
        <v>2128</v>
      </c>
      <c r="S8" s="105" t="s">
        <v>92</v>
      </c>
      <c r="T8" s="59">
        <v>200</v>
      </c>
      <c r="U8" s="58">
        <v>4400</v>
      </c>
      <c r="V8" s="38" t="s">
        <v>93</v>
      </c>
      <c r="W8" s="58">
        <v>19398</v>
      </c>
    </row>
    <row r="9" spans="1:23" ht="109" x14ac:dyDescent="0.2">
      <c r="A9" s="52" t="s">
        <v>70</v>
      </c>
      <c r="B9" s="394" t="s">
        <v>1022</v>
      </c>
      <c r="C9" s="395" t="s">
        <v>53</v>
      </c>
      <c r="D9" s="395" t="s">
        <v>54</v>
      </c>
      <c r="E9" s="396" t="s">
        <v>91</v>
      </c>
      <c r="F9" s="396" t="s">
        <v>294</v>
      </c>
      <c r="G9" s="396" t="s">
        <v>1023</v>
      </c>
      <c r="H9" s="399">
        <v>42</v>
      </c>
      <c r="I9" s="394" t="s">
        <v>57</v>
      </c>
      <c r="J9" s="400">
        <v>585</v>
      </c>
      <c r="K9" s="397">
        <v>15</v>
      </c>
      <c r="L9" s="397">
        <v>0</v>
      </c>
      <c r="M9" s="397">
        <v>15</v>
      </c>
      <c r="N9" s="97">
        <v>8775</v>
      </c>
      <c r="O9" s="398">
        <v>38</v>
      </c>
      <c r="P9" s="398">
        <v>140</v>
      </c>
      <c r="Q9" s="402">
        <v>0.4</v>
      </c>
      <c r="R9" s="401">
        <v>2128</v>
      </c>
      <c r="S9" s="410" t="s">
        <v>1024</v>
      </c>
      <c r="T9" s="398">
        <v>0</v>
      </c>
      <c r="U9" s="97">
        <v>0</v>
      </c>
      <c r="V9" s="403"/>
      <c r="W9" s="97">
        <v>10903</v>
      </c>
    </row>
    <row r="10" spans="1:23" ht="73" x14ac:dyDescent="0.2">
      <c r="A10" s="52" t="s">
        <v>70</v>
      </c>
      <c r="B10" s="53"/>
      <c r="C10" s="34" t="s">
        <v>53</v>
      </c>
      <c r="D10" s="34" t="s">
        <v>54</v>
      </c>
      <c r="E10" s="69" t="s">
        <v>91</v>
      </c>
      <c r="F10" s="69" t="s">
        <v>95</v>
      </c>
      <c r="G10" s="69" t="s">
        <v>96</v>
      </c>
      <c r="H10" s="35">
        <v>56</v>
      </c>
      <c r="I10" s="53" t="s">
        <v>57</v>
      </c>
      <c r="J10" s="93">
        <v>585</v>
      </c>
      <c r="K10" s="94">
        <v>0</v>
      </c>
      <c r="L10" s="94">
        <v>20</v>
      </c>
      <c r="M10" s="57">
        <v>20</v>
      </c>
      <c r="N10" s="58">
        <v>11700</v>
      </c>
      <c r="O10" s="59">
        <v>46</v>
      </c>
      <c r="P10" s="59">
        <v>140</v>
      </c>
      <c r="Q10" s="60">
        <v>0.4</v>
      </c>
      <c r="R10" s="61">
        <v>2576</v>
      </c>
      <c r="S10" s="105" t="s">
        <v>97</v>
      </c>
      <c r="T10" s="59">
        <v>0</v>
      </c>
      <c r="U10" s="58">
        <v>0</v>
      </c>
      <c r="V10" s="38" t="s">
        <v>45</v>
      </c>
      <c r="W10" s="58">
        <v>14276</v>
      </c>
    </row>
    <row r="11" spans="1:23" ht="109" x14ac:dyDescent="0.2">
      <c r="A11" s="52" t="s">
        <v>70</v>
      </c>
      <c r="B11" s="394" t="s">
        <v>1032</v>
      </c>
      <c r="C11" s="395" t="s">
        <v>53</v>
      </c>
      <c r="D11" s="395" t="s">
        <v>54</v>
      </c>
      <c r="E11" s="396" t="s">
        <v>100</v>
      </c>
      <c r="F11" s="426" t="s">
        <v>65</v>
      </c>
      <c r="G11" s="396" t="s">
        <v>1026</v>
      </c>
      <c r="H11" s="399">
        <v>56</v>
      </c>
      <c r="I11" s="55" t="s">
        <v>57</v>
      </c>
      <c r="J11" s="56">
        <v>585</v>
      </c>
      <c r="K11" s="57">
        <v>0</v>
      </c>
      <c r="L11" s="57">
        <v>17</v>
      </c>
      <c r="M11" s="57">
        <v>17</v>
      </c>
      <c r="N11" s="58">
        <v>9945</v>
      </c>
      <c r="O11" s="59">
        <v>24</v>
      </c>
      <c r="P11" s="59">
        <v>147</v>
      </c>
      <c r="Q11" s="61">
        <v>0.4</v>
      </c>
      <c r="R11" s="60">
        <v>1411.2</v>
      </c>
      <c r="S11" s="62" t="s">
        <v>101</v>
      </c>
      <c r="T11" s="59">
        <v>200</v>
      </c>
      <c r="U11" s="58">
        <v>3400</v>
      </c>
      <c r="V11" s="38" t="s">
        <v>102</v>
      </c>
      <c r="W11" s="58">
        <v>14756.2</v>
      </c>
    </row>
    <row r="12" spans="1:23" ht="49" x14ac:dyDescent="0.2">
      <c r="A12" s="52" t="s">
        <v>70</v>
      </c>
      <c r="B12" s="394" t="s">
        <v>1033</v>
      </c>
      <c r="C12" s="395" t="s">
        <v>53</v>
      </c>
      <c r="D12" s="395" t="s">
        <v>63</v>
      </c>
      <c r="E12" s="396" t="s">
        <v>64</v>
      </c>
      <c r="F12" s="396" t="s">
        <v>104</v>
      </c>
      <c r="G12" s="396" t="s">
        <v>1034</v>
      </c>
      <c r="H12" s="35">
        <v>45</v>
      </c>
      <c r="I12" s="53" t="s">
        <v>57</v>
      </c>
      <c r="J12" s="93">
        <v>585</v>
      </c>
      <c r="K12" s="94">
        <v>21</v>
      </c>
      <c r="L12" s="94">
        <v>0</v>
      </c>
      <c r="M12" s="57">
        <v>21</v>
      </c>
      <c r="N12" s="58">
        <v>12285</v>
      </c>
      <c r="O12" s="59">
        <v>18</v>
      </c>
      <c r="P12" s="59">
        <v>138</v>
      </c>
      <c r="Q12" s="60">
        <v>0.4</v>
      </c>
      <c r="R12" s="61">
        <v>993.6</v>
      </c>
      <c r="S12" s="105" t="s">
        <v>105</v>
      </c>
      <c r="T12" s="59">
        <v>75</v>
      </c>
      <c r="U12" s="58">
        <v>1575</v>
      </c>
      <c r="V12" s="38" t="s">
        <v>106</v>
      </c>
      <c r="W12" s="58">
        <v>14853.6</v>
      </c>
    </row>
    <row r="13" spans="1:23" ht="59" customHeight="1" x14ac:dyDescent="0.2">
      <c r="A13" s="52" t="s">
        <v>109</v>
      </c>
      <c r="B13" s="53" t="s">
        <v>38</v>
      </c>
      <c r="C13" s="34" t="s">
        <v>53</v>
      </c>
      <c r="D13" s="34" t="s">
        <v>63</v>
      </c>
      <c r="E13" s="69" t="s">
        <v>64</v>
      </c>
      <c r="F13" s="111" t="s">
        <v>65</v>
      </c>
      <c r="G13" s="69" t="s">
        <v>66</v>
      </c>
      <c r="H13" s="35">
        <v>56</v>
      </c>
      <c r="I13" s="53" t="s">
        <v>57</v>
      </c>
      <c r="J13" s="93">
        <v>585</v>
      </c>
      <c r="K13" s="94">
        <v>25</v>
      </c>
      <c r="L13" s="94">
        <v>0</v>
      </c>
      <c r="M13" s="57">
        <v>25</v>
      </c>
      <c r="N13" s="58">
        <v>14625</v>
      </c>
      <c r="O13" s="59">
        <v>24</v>
      </c>
      <c r="P13" s="59">
        <v>138</v>
      </c>
      <c r="Q13" s="60">
        <v>0.4</v>
      </c>
      <c r="R13" s="61">
        <v>1324.8000000000002</v>
      </c>
      <c r="S13" s="62" t="s">
        <v>110</v>
      </c>
      <c r="T13" s="59">
        <v>200</v>
      </c>
      <c r="U13" s="58">
        <v>5000</v>
      </c>
      <c r="V13" s="38" t="s">
        <v>111</v>
      </c>
      <c r="W13" s="58">
        <v>20949.8</v>
      </c>
    </row>
    <row r="14" spans="1:23" ht="85" x14ac:dyDescent="0.2">
      <c r="A14" s="185" t="s">
        <v>886</v>
      </c>
      <c r="B14" s="53" t="s">
        <v>880</v>
      </c>
      <c r="C14" s="33" t="s">
        <v>53</v>
      </c>
      <c r="D14" s="33" t="s">
        <v>54</v>
      </c>
      <c r="E14" s="69" t="s">
        <v>91</v>
      </c>
      <c r="F14" s="69" t="s">
        <v>887</v>
      </c>
      <c r="G14" s="69" t="s">
        <v>79</v>
      </c>
      <c r="H14" s="35">
        <v>45</v>
      </c>
      <c r="I14" s="53" t="s">
        <v>251</v>
      </c>
      <c r="J14" s="93">
        <v>585</v>
      </c>
      <c r="K14" s="94">
        <v>0</v>
      </c>
      <c r="L14" s="94">
        <v>0</v>
      </c>
      <c r="M14" s="94">
        <v>0</v>
      </c>
      <c r="N14" s="63">
        <v>0</v>
      </c>
      <c r="O14" s="95">
        <v>0</v>
      </c>
      <c r="P14" s="95">
        <v>140</v>
      </c>
      <c r="Q14" s="96">
        <v>0.4</v>
      </c>
      <c r="R14" s="131">
        <v>0</v>
      </c>
      <c r="S14" s="226" t="s">
        <v>888</v>
      </c>
      <c r="T14" s="63">
        <v>0</v>
      </c>
      <c r="U14" s="63">
        <v>0</v>
      </c>
      <c r="V14" s="163" t="s">
        <v>889</v>
      </c>
      <c r="W14" s="63">
        <v>0</v>
      </c>
    </row>
    <row r="15" spans="1:23" ht="17" x14ac:dyDescent="0.2">
      <c r="A15" s="430" t="s">
        <v>1072</v>
      </c>
      <c r="B15" s="430"/>
      <c r="C15" s="431"/>
      <c r="D15" s="431"/>
      <c r="E15" s="431"/>
      <c r="F15" s="432"/>
      <c r="G15" s="431"/>
      <c r="H15" s="431"/>
      <c r="I15" s="431"/>
      <c r="J15" s="431"/>
      <c r="K15" s="445">
        <f>SUM(K2:K14)</f>
        <v>114</v>
      </c>
      <c r="L15" s="445">
        <f t="shared" ref="L15:M15" si="0">SUM(L2:L14)</f>
        <v>78</v>
      </c>
      <c r="M15" s="445">
        <f t="shared" si="0"/>
        <v>192</v>
      </c>
      <c r="N15" s="431"/>
      <c r="O15" s="431"/>
      <c r="P15" s="433"/>
      <c r="Q15" s="434"/>
      <c r="R15" s="434"/>
      <c r="S15" s="435"/>
      <c r="T15" s="431"/>
      <c r="U15" s="431"/>
      <c r="V15" s="430"/>
      <c r="W15" s="462">
        <f>SUM(W2:W14)</f>
        <v>154174.19999999998</v>
      </c>
    </row>
  </sheetData>
  <conditionalFormatting sqref="A5 C5:W5 A1:W4 A6:W15">
    <cfRule type="cellIs" dxfId="7" priority="5" operator="equal">
      <formula>3495</formula>
    </cfRule>
  </conditionalFormatting>
  <conditionalFormatting sqref="F13 F1">
    <cfRule type="containsText" dxfId="6" priority="8" operator="containsText" text="3">
      <formula>NOT(ISERROR(SEARCH("3",#REF!)))</formula>
    </cfRule>
  </conditionalFormatting>
  <conditionalFormatting sqref="F12:F13 F1:F10">
    <cfRule type="cellIs" dxfId="5" priority="6" operator="equal">
      <formula>3</formula>
    </cfRule>
  </conditionalFormatting>
  <conditionalFormatting sqref="F1:F10">
    <cfRule type="containsText" dxfId="4" priority="7" operator="containsText" text="3&#10;COURSE&#10;CODE">
      <formula>NOT(ISERROR(SEARCH("3
COURSE
CODE",#REF!)))</formula>
    </cfRule>
  </conditionalFormatting>
  <conditionalFormatting sqref="F12:F13">
    <cfRule type="containsText" dxfId="3" priority="4" operator="containsText" text="3&#10;COURSE&#10;CODE">
      <formula>NOT(ISERROR(SEARCH("3
COURSE
CODE",#REF!)))</formula>
    </cfRule>
  </conditionalFormatting>
  <conditionalFormatting sqref="F14">
    <cfRule type="containsText" dxfId="2" priority="3" operator="containsText" text="3&#10;COURSE&#10;CODE">
      <formula>NOT(ISERROR(SEARCH("3
COURSE
CODE",#REF!)))</formula>
    </cfRule>
  </conditionalFormatting>
  <conditionalFormatting sqref="F14:F15">
    <cfRule type="cellIs" dxfId="1" priority="2" operator="equal">
      <formula>3</formula>
    </cfRule>
  </conditionalFormatting>
  <conditionalFormatting sqref="F15">
    <cfRule type="containsText" dxfId="0" priority="1" operator="containsText" text="3&#10;COURSE&#10;CODE">
      <formula>NOT(ISERROR(SEARCH("3
COURSE
CODE",#REF!)))</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8EE6-B09C-7A42-B649-9395B93BA02E}">
  <dimension ref="A1:W151"/>
  <sheetViews>
    <sheetView zoomScale="130" zoomScaleNormal="130" workbookViewId="0">
      <selection activeCell="W146" sqref="W146"/>
    </sheetView>
  </sheetViews>
  <sheetFormatPr baseColWidth="10" defaultRowHeight="16" x14ac:dyDescent="0.2"/>
  <cols>
    <col min="3" max="3" width="7.6640625" customWidth="1"/>
    <col min="4" max="4" width="6.83203125" customWidth="1"/>
    <col min="5" max="5" width="11.1640625" customWidth="1"/>
    <col min="8" max="8" width="6.6640625" customWidth="1"/>
    <col min="9" max="9" width="5.33203125" customWidth="1"/>
    <col min="10" max="10" width="7.1640625" customWidth="1"/>
    <col min="11" max="11" width="7.5" customWidth="1"/>
    <col min="12" max="12" width="7.1640625" customWidth="1"/>
    <col min="13" max="13" width="7.33203125" customWidth="1"/>
    <col min="14" max="14" width="8" customWidth="1"/>
    <col min="15" max="15" width="7.5" customWidth="1"/>
    <col min="16" max="16" width="6.33203125" customWidth="1"/>
    <col min="17" max="17" width="6.6640625" customWidth="1"/>
    <col min="18" max="18" width="7.83203125" customWidth="1"/>
    <col min="19" max="19" width="0" hidden="1" customWidth="1"/>
    <col min="20" max="20" width="7.83203125" customWidth="1"/>
    <col min="23" max="23" width="14" bestFit="1" customWidth="1"/>
  </cols>
  <sheetData>
    <row r="1" spans="1:23" ht="52" thickBot="1" x14ac:dyDescent="0.25">
      <c r="A1" s="1" t="s">
        <v>1068</v>
      </c>
      <c r="B1" s="2" t="s">
        <v>1070</v>
      </c>
      <c r="C1" s="3" t="s">
        <v>0</v>
      </c>
      <c r="D1" s="3" t="s">
        <v>1</v>
      </c>
      <c r="E1" s="4" t="s">
        <v>2</v>
      </c>
      <c r="F1" s="4" t="s">
        <v>3</v>
      </c>
      <c r="G1" s="4" t="s">
        <v>4</v>
      </c>
      <c r="H1" s="5" t="s">
        <v>5</v>
      </c>
      <c r="I1" s="6" t="s">
        <v>6</v>
      </c>
      <c r="J1" s="7" t="s">
        <v>7</v>
      </c>
      <c r="K1" s="8" t="s">
        <v>8</v>
      </c>
      <c r="L1" s="8" t="s">
        <v>9</v>
      </c>
      <c r="M1" s="9" t="s">
        <v>10</v>
      </c>
      <c r="N1" s="10" t="s">
        <v>11</v>
      </c>
      <c r="O1" s="11" t="s">
        <v>12</v>
      </c>
      <c r="P1" s="12" t="s">
        <v>13</v>
      </c>
      <c r="Q1" s="13" t="s">
        <v>14</v>
      </c>
      <c r="R1" s="14" t="s">
        <v>15</v>
      </c>
      <c r="S1" s="13" t="s">
        <v>16</v>
      </c>
      <c r="T1" s="15" t="s">
        <v>17</v>
      </c>
      <c r="U1" s="16" t="s">
        <v>18</v>
      </c>
      <c r="V1" s="17" t="s">
        <v>19</v>
      </c>
      <c r="W1" s="18" t="s">
        <v>20</v>
      </c>
    </row>
    <row r="2" spans="1:23" ht="25" x14ac:dyDescent="0.2">
      <c r="A2" s="32" t="s">
        <v>37</v>
      </c>
      <c r="B2" s="33" t="s">
        <v>38</v>
      </c>
      <c r="C2" s="34" t="s">
        <v>39</v>
      </c>
      <c r="D2" s="34" t="s">
        <v>40</v>
      </c>
      <c r="E2" s="34" t="s">
        <v>41</v>
      </c>
      <c r="F2" s="34" t="s">
        <v>42</v>
      </c>
      <c r="G2" s="33" t="s">
        <v>43</v>
      </c>
      <c r="H2" s="35">
        <v>45</v>
      </c>
      <c r="I2" s="33" t="s">
        <v>44</v>
      </c>
      <c r="J2" s="36">
        <v>753</v>
      </c>
      <c r="K2" s="35">
        <v>18</v>
      </c>
      <c r="L2" s="35">
        <v>0</v>
      </c>
      <c r="M2" s="37">
        <v>18</v>
      </c>
      <c r="N2" s="38">
        <v>13554</v>
      </c>
      <c r="O2" s="38">
        <v>0</v>
      </c>
      <c r="P2" s="38">
        <v>0</v>
      </c>
      <c r="Q2" s="34">
        <v>0.4</v>
      </c>
      <c r="R2" s="34">
        <v>0</v>
      </c>
      <c r="S2" s="39" t="s">
        <v>45</v>
      </c>
      <c r="T2" s="38">
        <v>0</v>
      </c>
      <c r="U2" s="38">
        <v>0</v>
      </c>
      <c r="V2" s="38" t="s">
        <v>45</v>
      </c>
      <c r="W2" s="38">
        <v>13554</v>
      </c>
    </row>
    <row r="3" spans="1:23" ht="49" x14ac:dyDescent="0.2">
      <c r="A3" s="32" t="s">
        <v>37</v>
      </c>
      <c r="B3" s="33" t="s">
        <v>48</v>
      </c>
      <c r="C3" s="34" t="s">
        <v>39</v>
      </c>
      <c r="D3" s="34" t="s">
        <v>40</v>
      </c>
      <c r="E3" s="34" t="s">
        <v>41</v>
      </c>
      <c r="F3" s="34" t="s">
        <v>45</v>
      </c>
      <c r="G3" s="34" t="s">
        <v>49</v>
      </c>
      <c r="H3" s="37">
        <v>0</v>
      </c>
      <c r="I3" s="34" t="s">
        <v>45</v>
      </c>
      <c r="J3" s="38">
        <v>0</v>
      </c>
      <c r="K3" s="37">
        <v>0</v>
      </c>
      <c r="L3" s="37">
        <v>0</v>
      </c>
      <c r="M3" s="37">
        <v>0</v>
      </c>
      <c r="N3" s="38">
        <v>0</v>
      </c>
      <c r="O3" s="38">
        <v>0</v>
      </c>
      <c r="P3" s="38">
        <v>0</v>
      </c>
      <c r="Q3" s="34">
        <v>0</v>
      </c>
      <c r="R3" s="34">
        <v>0</v>
      </c>
      <c r="S3" s="39" t="s">
        <v>45</v>
      </c>
      <c r="T3" s="38"/>
      <c r="U3" s="36">
        <v>4095</v>
      </c>
      <c r="V3" s="36" t="s">
        <v>50</v>
      </c>
      <c r="W3" s="36">
        <v>4095</v>
      </c>
    </row>
    <row r="4" spans="1:23" ht="25" x14ac:dyDescent="0.2">
      <c r="A4" s="144" t="s">
        <v>168</v>
      </c>
      <c r="B4" s="144" t="s">
        <v>169</v>
      </c>
      <c r="C4" s="145" t="s">
        <v>39</v>
      </c>
      <c r="D4" s="145" t="s">
        <v>158</v>
      </c>
      <c r="E4" s="146" t="s">
        <v>158</v>
      </c>
      <c r="F4" s="146" t="s">
        <v>158</v>
      </c>
      <c r="G4" s="146" t="s">
        <v>159</v>
      </c>
      <c r="H4" s="147">
        <v>0</v>
      </c>
      <c r="I4" s="148" t="s">
        <v>44</v>
      </c>
      <c r="J4" s="149">
        <v>0</v>
      </c>
      <c r="K4" s="150">
        <v>0</v>
      </c>
      <c r="L4" s="150">
        <v>0</v>
      </c>
      <c r="M4" s="150">
        <v>0</v>
      </c>
      <c r="N4" s="151">
        <v>0</v>
      </c>
      <c r="O4" s="152">
        <v>0</v>
      </c>
      <c r="P4" s="152">
        <v>0</v>
      </c>
      <c r="Q4" s="153">
        <v>0</v>
      </c>
      <c r="R4" s="153">
        <v>0</v>
      </c>
      <c r="S4" s="154" t="s">
        <v>45</v>
      </c>
      <c r="T4" s="152">
        <v>0</v>
      </c>
      <c r="U4" s="151">
        <v>0</v>
      </c>
      <c r="V4" s="36" t="s">
        <v>170</v>
      </c>
      <c r="W4" s="151">
        <v>0</v>
      </c>
    </row>
    <row r="5" spans="1:23" ht="49" x14ac:dyDescent="0.2">
      <c r="A5" s="144" t="s">
        <v>168</v>
      </c>
      <c r="B5" s="144" t="s">
        <v>169</v>
      </c>
      <c r="C5" s="145" t="s">
        <v>39</v>
      </c>
      <c r="D5" s="145" t="s">
        <v>158</v>
      </c>
      <c r="E5" s="146" t="s">
        <v>158</v>
      </c>
      <c r="F5" s="146" t="s">
        <v>158</v>
      </c>
      <c r="G5" s="111" t="s">
        <v>161</v>
      </c>
      <c r="H5" s="147">
        <v>0</v>
      </c>
      <c r="I5" s="148" t="s">
        <v>44</v>
      </c>
      <c r="J5" s="149">
        <v>0</v>
      </c>
      <c r="K5" s="150">
        <v>0</v>
      </c>
      <c r="L5" s="150">
        <v>0</v>
      </c>
      <c r="M5" s="150">
        <v>0</v>
      </c>
      <c r="N5" s="151">
        <v>0</v>
      </c>
      <c r="O5" s="152">
        <v>0</v>
      </c>
      <c r="P5" s="152">
        <v>0</v>
      </c>
      <c r="Q5" s="153">
        <v>0</v>
      </c>
      <c r="R5" s="153">
        <v>0</v>
      </c>
      <c r="S5" s="154" t="s">
        <v>45</v>
      </c>
      <c r="T5" s="152">
        <v>0</v>
      </c>
      <c r="U5" s="151">
        <v>0</v>
      </c>
      <c r="V5" s="100" t="s">
        <v>172</v>
      </c>
      <c r="W5" s="151">
        <v>0</v>
      </c>
    </row>
    <row r="6" spans="1:23" ht="25" x14ac:dyDescent="0.2">
      <c r="A6" s="162" t="s">
        <v>168</v>
      </c>
      <c r="B6" s="144" t="s">
        <v>169</v>
      </c>
      <c r="C6" s="163" t="s">
        <v>39</v>
      </c>
      <c r="D6" s="163" t="s">
        <v>63</v>
      </c>
      <c r="E6" s="164" t="s">
        <v>173</v>
      </c>
      <c r="F6" s="164" t="s">
        <v>174</v>
      </c>
      <c r="G6" s="164" t="s">
        <v>175</v>
      </c>
      <c r="H6" s="35">
        <v>45</v>
      </c>
      <c r="I6" s="165" t="s">
        <v>44</v>
      </c>
      <c r="J6" s="93">
        <v>1200</v>
      </c>
      <c r="K6" s="94">
        <v>0</v>
      </c>
      <c r="L6" s="94">
        <v>0</v>
      </c>
      <c r="M6" s="94">
        <v>0</v>
      </c>
      <c r="N6" s="63">
        <v>0</v>
      </c>
      <c r="O6" s="95">
        <v>0</v>
      </c>
      <c r="P6" s="95">
        <v>0</v>
      </c>
      <c r="Q6" s="131">
        <v>0.4</v>
      </c>
      <c r="R6" s="131">
        <v>0</v>
      </c>
      <c r="S6" s="82">
        <v>0</v>
      </c>
      <c r="T6" s="95">
        <v>0</v>
      </c>
      <c r="U6" s="63">
        <v>0</v>
      </c>
      <c r="V6" s="36" t="s">
        <v>45</v>
      </c>
      <c r="W6" s="63">
        <v>0</v>
      </c>
    </row>
    <row r="7" spans="1:23" ht="37" x14ac:dyDescent="0.2">
      <c r="A7" s="168" t="s">
        <v>178</v>
      </c>
      <c r="B7" s="169" t="s">
        <v>38</v>
      </c>
      <c r="C7" s="34" t="s">
        <v>39</v>
      </c>
      <c r="D7" s="34" t="s">
        <v>154</v>
      </c>
      <c r="E7" s="54" t="s">
        <v>179</v>
      </c>
      <c r="F7" s="54" t="s">
        <v>180</v>
      </c>
      <c r="G7" s="54" t="s">
        <v>181</v>
      </c>
      <c r="H7" s="37">
        <v>45</v>
      </c>
      <c r="I7" s="55" t="s">
        <v>44</v>
      </c>
      <c r="J7" s="56">
        <v>1200</v>
      </c>
      <c r="K7" s="57">
        <v>0</v>
      </c>
      <c r="L7" s="57">
        <v>15</v>
      </c>
      <c r="M7" s="57">
        <v>15</v>
      </c>
      <c r="N7" s="58">
        <v>18000</v>
      </c>
      <c r="O7" s="59">
        <v>0</v>
      </c>
      <c r="P7" s="59">
        <v>0</v>
      </c>
      <c r="Q7" s="61">
        <v>0</v>
      </c>
      <c r="R7" s="61">
        <v>0</v>
      </c>
      <c r="S7" s="62" t="s">
        <v>45</v>
      </c>
      <c r="T7" s="59">
        <v>0</v>
      </c>
      <c r="U7" s="58">
        <v>0</v>
      </c>
      <c r="V7" s="38" t="s">
        <v>45</v>
      </c>
      <c r="W7" s="58">
        <v>18000</v>
      </c>
    </row>
    <row r="8" spans="1:23" ht="25" x14ac:dyDescent="0.2">
      <c r="A8" s="168" t="s">
        <v>178</v>
      </c>
      <c r="B8" s="169"/>
      <c r="C8" s="41" t="s">
        <v>39</v>
      </c>
      <c r="D8" s="41" t="s">
        <v>154</v>
      </c>
      <c r="E8" s="105" t="s">
        <v>179</v>
      </c>
      <c r="F8" s="171" t="s">
        <v>174</v>
      </c>
      <c r="G8" s="171" t="s">
        <v>175</v>
      </c>
      <c r="H8" s="37">
        <v>45</v>
      </c>
      <c r="I8" s="172" t="s">
        <v>44</v>
      </c>
      <c r="J8" s="56">
        <v>1200</v>
      </c>
      <c r="K8" s="57">
        <v>0</v>
      </c>
      <c r="L8" s="57">
        <v>15</v>
      </c>
      <c r="M8" s="57">
        <v>15</v>
      </c>
      <c r="N8" s="58">
        <v>18000</v>
      </c>
      <c r="O8" s="59">
        <v>0</v>
      </c>
      <c r="P8" s="59">
        <v>0</v>
      </c>
      <c r="Q8" s="61">
        <v>0</v>
      </c>
      <c r="R8" s="61">
        <v>0</v>
      </c>
      <c r="S8" s="62" t="s">
        <v>45</v>
      </c>
      <c r="T8" s="59">
        <v>0</v>
      </c>
      <c r="U8" s="58">
        <v>0</v>
      </c>
      <c r="V8" s="38" t="s">
        <v>45</v>
      </c>
      <c r="W8" s="58">
        <v>18000</v>
      </c>
    </row>
    <row r="9" spans="1:23" ht="25" x14ac:dyDescent="0.2">
      <c r="A9" s="168" t="s">
        <v>178</v>
      </c>
      <c r="B9" s="169"/>
      <c r="C9" s="163" t="s">
        <v>39</v>
      </c>
      <c r="D9" s="163" t="s">
        <v>158</v>
      </c>
      <c r="E9" s="164" t="s">
        <v>158</v>
      </c>
      <c r="F9" s="164" t="s">
        <v>158</v>
      </c>
      <c r="G9" s="164" t="s">
        <v>159</v>
      </c>
      <c r="H9" s="35">
        <v>0</v>
      </c>
      <c r="I9" s="165" t="s">
        <v>44</v>
      </c>
      <c r="J9" s="93">
        <v>0</v>
      </c>
      <c r="K9" s="94">
        <v>0</v>
      </c>
      <c r="L9" s="94">
        <v>0</v>
      </c>
      <c r="M9" s="94">
        <v>0</v>
      </c>
      <c r="N9" s="63">
        <v>0</v>
      </c>
      <c r="O9" s="95">
        <v>0</v>
      </c>
      <c r="P9" s="95">
        <v>0</v>
      </c>
      <c r="Q9" s="131">
        <v>0</v>
      </c>
      <c r="R9" s="131">
        <v>0</v>
      </c>
      <c r="S9" s="82" t="s">
        <v>45</v>
      </c>
      <c r="T9" s="95">
        <v>0</v>
      </c>
      <c r="U9" s="63">
        <v>10500</v>
      </c>
      <c r="V9" s="36" t="s">
        <v>184</v>
      </c>
      <c r="W9" s="63">
        <v>10500</v>
      </c>
    </row>
    <row r="10" spans="1:23" ht="25" x14ac:dyDescent="0.2">
      <c r="A10" s="168" t="s">
        <v>178</v>
      </c>
      <c r="B10" s="169"/>
      <c r="C10" s="163" t="s">
        <v>39</v>
      </c>
      <c r="D10" s="163" t="s">
        <v>158</v>
      </c>
      <c r="E10" s="164" t="s">
        <v>158</v>
      </c>
      <c r="F10" s="164" t="s">
        <v>158</v>
      </c>
      <c r="G10" s="69" t="s">
        <v>161</v>
      </c>
      <c r="H10" s="35">
        <v>0</v>
      </c>
      <c r="I10" s="165" t="s">
        <v>44</v>
      </c>
      <c r="J10" s="93">
        <v>0</v>
      </c>
      <c r="K10" s="94">
        <v>0</v>
      </c>
      <c r="L10" s="94">
        <v>0</v>
      </c>
      <c r="M10" s="94">
        <v>0</v>
      </c>
      <c r="N10" s="63">
        <v>0</v>
      </c>
      <c r="O10" s="95">
        <v>0</v>
      </c>
      <c r="P10" s="95">
        <v>0</v>
      </c>
      <c r="Q10" s="131">
        <v>0</v>
      </c>
      <c r="R10" s="131">
        <v>0</v>
      </c>
      <c r="S10" s="82" t="s">
        <v>45</v>
      </c>
      <c r="T10" s="95">
        <v>0</v>
      </c>
      <c r="U10" s="63">
        <v>0</v>
      </c>
      <c r="V10" s="36" t="s">
        <v>45</v>
      </c>
      <c r="W10" s="63">
        <v>0</v>
      </c>
    </row>
    <row r="11" spans="1:23" ht="49" x14ac:dyDescent="0.2">
      <c r="A11" s="168" t="s">
        <v>178</v>
      </c>
      <c r="B11" s="169"/>
      <c r="C11" s="163" t="s">
        <v>39</v>
      </c>
      <c r="D11" s="163" t="s">
        <v>158</v>
      </c>
      <c r="E11" s="164" t="s">
        <v>158</v>
      </c>
      <c r="F11" s="164" t="s">
        <v>158</v>
      </c>
      <c r="G11" s="164" t="s">
        <v>163</v>
      </c>
      <c r="H11" s="35">
        <v>0</v>
      </c>
      <c r="I11" s="165" t="s">
        <v>44</v>
      </c>
      <c r="J11" s="93">
        <v>0</v>
      </c>
      <c r="K11" s="94">
        <v>0</v>
      </c>
      <c r="L11" s="94">
        <v>0</v>
      </c>
      <c r="M11" s="94">
        <v>0</v>
      </c>
      <c r="N11" s="63">
        <v>0</v>
      </c>
      <c r="O11" s="95">
        <v>0</v>
      </c>
      <c r="P11" s="95">
        <v>0</v>
      </c>
      <c r="Q11" s="131">
        <v>0</v>
      </c>
      <c r="R11" s="131">
        <v>0</v>
      </c>
      <c r="S11" s="82" t="s">
        <v>45</v>
      </c>
      <c r="T11" s="95">
        <v>0</v>
      </c>
      <c r="U11" s="63">
        <v>10500</v>
      </c>
      <c r="V11" s="36" t="s">
        <v>186</v>
      </c>
      <c r="W11" s="63">
        <v>10500</v>
      </c>
    </row>
    <row r="12" spans="1:23" ht="49" x14ac:dyDescent="0.2">
      <c r="A12" s="168" t="s">
        <v>178</v>
      </c>
      <c r="B12" s="48"/>
      <c r="C12" s="163" t="s">
        <v>39</v>
      </c>
      <c r="D12" s="163" t="s">
        <v>158</v>
      </c>
      <c r="E12" s="164" t="s">
        <v>158</v>
      </c>
      <c r="F12" s="164" t="s">
        <v>158</v>
      </c>
      <c r="G12" s="69" t="s">
        <v>187</v>
      </c>
      <c r="H12" s="35">
        <v>0</v>
      </c>
      <c r="I12" s="165" t="s">
        <v>44</v>
      </c>
      <c r="J12" s="93">
        <v>0</v>
      </c>
      <c r="K12" s="94">
        <v>0</v>
      </c>
      <c r="L12" s="94">
        <v>0</v>
      </c>
      <c r="M12" s="94">
        <v>0</v>
      </c>
      <c r="N12" s="63">
        <v>0</v>
      </c>
      <c r="O12" s="95">
        <v>0</v>
      </c>
      <c r="P12" s="95">
        <v>0</v>
      </c>
      <c r="Q12" s="131">
        <v>0</v>
      </c>
      <c r="R12" s="131">
        <v>0</v>
      </c>
      <c r="S12" s="82" t="s">
        <v>45</v>
      </c>
      <c r="T12" s="95">
        <v>0</v>
      </c>
      <c r="U12" s="63">
        <v>7390</v>
      </c>
      <c r="V12" s="36" t="s">
        <v>188</v>
      </c>
      <c r="W12" s="63">
        <v>7390</v>
      </c>
    </row>
    <row r="13" spans="1:23" ht="25" x14ac:dyDescent="0.2">
      <c r="A13" s="168" t="s">
        <v>178</v>
      </c>
      <c r="B13" s="169"/>
      <c r="C13" s="163" t="s">
        <v>39</v>
      </c>
      <c r="D13" s="163" t="s">
        <v>63</v>
      </c>
      <c r="E13" s="164" t="s">
        <v>190</v>
      </c>
      <c r="F13" s="164" t="s">
        <v>174</v>
      </c>
      <c r="G13" s="164" t="s">
        <v>175</v>
      </c>
      <c r="H13" s="35">
        <v>45</v>
      </c>
      <c r="I13" s="165" t="s">
        <v>44</v>
      </c>
      <c r="J13" s="93">
        <v>1200</v>
      </c>
      <c r="K13" s="94">
        <v>17</v>
      </c>
      <c r="L13" s="94">
        <v>0</v>
      </c>
      <c r="M13" s="94">
        <v>17</v>
      </c>
      <c r="N13" s="63">
        <v>20400</v>
      </c>
      <c r="O13" s="95">
        <v>0</v>
      </c>
      <c r="P13" s="95">
        <v>0</v>
      </c>
      <c r="Q13" s="131">
        <v>0</v>
      </c>
      <c r="R13" s="131">
        <v>0</v>
      </c>
      <c r="S13" s="82" t="s">
        <v>45</v>
      </c>
      <c r="T13" s="95">
        <v>0</v>
      </c>
      <c r="U13" s="63">
        <v>0</v>
      </c>
      <c r="V13" s="36" t="s">
        <v>45</v>
      </c>
      <c r="W13" s="63">
        <v>20400</v>
      </c>
    </row>
    <row r="14" spans="1:23" ht="25" x14ac:dyDescent="0.2">
      <c r="A14" s="174" t="s">
        <v>178</v>
      </c>
      <c r="B14" s="175"/>
      <c r="C14" s="176" t="s">
        <v>39</v>
      </c>
      <c r="D14" s="176" t="s">
        <v>40</v>
      </c>
      <c r="E14" s="177" t="s">
        <v>41</v>
      </c>
      <c r="F14" s="177" t="s">
        <v>174</v>
      </c>
      <c r="G14" s="177" t="s">
        <v>175</v>
      </c>
      <c r="H14" s="124">
        <v>45</v>
      </c>
      <c r="I14" s="178" t="s">
        <v>44</v>
      </c>
      <c r="J14" s="77">
        <v>1200</v>
      </c>
      <c r="K14" s="78">
        <v>0</v>
      </c>
      <c r="L14" s="78">
        <v>0</v>
      </c>
      <c r="M14" s="78">
        <v>0</v>
      </c>
      <c r="N14" s="79">
        <v>0</v>
      </c>
      <c r="O14" s="80">
        <v>0</v>
      </c>
      <c r="P14" s="80">
        <v>0</v>
      </c>
      <c r="Q14" s="127">
        <v>0</v>
      </c>
      <c r="R14" s="127">
        <v>0</v>
      </c>
      <c r="S14" s="128" t="s">
        <v>45</v>
      </c>
      <c r="T14" s="80">
        <v>0</v>
      </c>
      <c r="U14" s="79">
        <v>0</v>
      </c>
      <c r="V14" s="386" t="s">
        <v>45</v>
      </c>
      <c r="W14" s="79">
        <v>0</v>
      </c>
    </row>
    <row r="15" spans="1:23" ht="37" x14ac:dyDescent="0.2">
      <c r="A15" s="162" t="s">
        <v>194</v>
      </c>
      <c r="B15" s="144" t="s">
        <v>195</v>
      </c>
      <c r="C15" s="41" t="s">
        <v>39</v>
      </c>
      <c r="D15" s="41" t="s">
        <v>158</v>
      </c>
      <c r="E15" s="183" t="s">
        <v>158</v>
      </c>
      <c r="F15" s="183" t="s">
        <v>158</v>
      </c>
      <c r="G15" s="183" t="s">
        <v>159</v>
      </c>
      <c r="H15" s="37">
        <v>0</v>
      </c>
      <c r="I15" s="172" t="s">
        <v>44</v>
      </c>
      <c r="J15" s="56">
        <v>0</v>
      </c>
      <c r="K15" s="57">
        <v>0</v>
      </c>
      <c r="L15" s="57">
        <v>0</v>
      </c>
      <c r="M15" s="57">
        <v>0</v>
      </c>
      <c r="N15" s="58">
        <v>0</v>
      </c>
      <c r="O15" s="59">
        <v>0</v>
      </c>
      <c r="P15" s="59">
        <v>0</v>
      </c>
      <c r="Q15" s="61">
        <v>0</v>
      </c>
      <c r="R15" s="61">
        <v>0</v>
      </c>
      <c r="S15" s="62" t="s">
        <v>45</v>
      </c>
      <c r="T15" s="59">
        <v>0</v>
      </c>
      <c r="U15" s="58">
        <v>0</v>
      </c>
      <c r="V15" s="38" t="s">
        <v>45</v>
      </c>
      <c r="W15" s="58">
        <v>0</v>
      </c>
    </row>
    <row r="16" spans="1:23" ht="37" x14ac:dyDescent="0.2">
      <c r="A16" s="162" t="s">
        <v>194</v>
      </c>
      <c r="B16" s="144" t="s">
        <v>195</v>
      </c>
      <c r="C16" s="41" t="s">
        <v>39</v>
      </c>
      <c r="D16" s="41" t="s">
        <v>158</v>
      </c>
      <c r="E16" s="183" t="s">
        <v>158</v>
      </c>
      <c r="F16" s="183" t="s">
        <v>158</v>
      </c>
      <c r="G16" s="54" t="s">
        <v>161</v>
      </c>
      <c r="H16" s="37">
        <v>0</v>
      </c>
      <c r="I16" s="172" t="s">
        <v>44</v>
      </c>
      <c r="J16" s="56">
        <v>0</v>
      </c>
      <c r="K16" s="57">
        <v>0</v>
      </c>
      <c r="L16" s="57">
        <v>0</v>
      </c>
      <c r="M16" s="57">
        <v>0</v>
      </c>
      <c r="N16" s="58">
        <v>0</v>
      </c>
      <c r="O16" s="59">
        <v>0</v>
      </c>
      <c r="P16" s="59">
        <v>0</v>
      </c>
      <c r="Q16" s="61">
        <v>0</v>
      </c>
      <c r="R16" s="61">
        <v>0</v>
      </c>
      <c r="S16" s="62" t="s">
        <v>45</v>
      </c>
      <c r="T16" s="59">
        <v>0</v>
      </c>
      <c r="U16" s="58">
        <v>0</v>
      </c>
      <c r="V16" s="38" t="s">
        <v>196</v>
      </c>
      <c r="W16" s="58">
        <v>0</v>
      </c>
    </row>
    <row r="17" spans="1:23" ht="37" x14ac:dyDescent="0.2">
      <c r="A17" s="162" t="s">
        <v>194</v>
      </c>
      <c r="B17" s="144" t="s">
        <v>195</v>
      </c>
      <c r="C17" s="41" t="s">
        <v>39</v>
      </c>
      <c r="D17" s="41" t="s">
        <v>158</v>
      </c>
      <c r="E17" s="183" t="s">
        <v>158</v>
      </c>
      <c r="F17" s="183" t="s">
        <v>158</v>
      </c>
      <c r="G17" s="183" t="s">
        <v>163</v>
      </c>
      <c r="H17" s="37">
        <v>0</v>
      </c>
      <c r="I17" s="172" t="s">
        <v>44</v>
      </c>
      <c r="J17" s="56">
        <v>0</v>
      </c>
      <c r="K17" s="57">
        <v>0</v>
      </c>
      <c r="L17" s="57">
        <v>0</v>
      </c>
      <c r="M17" s="57">
        <v>0</v>
      </c>
      <c r="N17" s="58">
        <v>0</v>
      </c>
      <c r="O17" s="59">
        <v>0</v>
      </c>
      <c r="P17" s="59">
        <v>0</v>
      </c>
      <c r="Q17" s="61">
        <v>0</v>
      </c>
      <c r="R17" s="61">
        <v>0</v>
      </c>
      <c r="S17" s="62" t="s">
        <v>45</v>
      </c>
      <c r="T17" s="59">
        <v>0</v>
      </c>
      <c r="U17" s="58">
        <v>0</v>
      </c>
      <c r="V17" s="38" t="s">
        <v>45</v>
      </c>
      <c r="W17" s="58">
        <v>0</v>
      </c>
    </row>
    <row r="18" spans="1:23" ht="37" x14ac:dyDescent="0.2">
      <c r="A18" s="162" t="s">
        <v>194</v>
      </c>
      <c r="B18" s="144" t="s">
        <v>195</v>
      </c>
      <c r="C18" s="41" t="s">
        <v>39</v>
      </c>
      <c r="D18" s="41" t="s">
        <v>158</v>
      </c>
      <c r="E18" s="183" t="s">
        <v>158</v>
      </c>
      <c r="F18" s="183" t="s">
        <v>158</v>
      </c>
      <c r="G18" s="54" t="s">
        <v>165</v>
      </c>
      <c r="H18" s="37">
        <v>0</v>
      </c>
      <c r="I18" s="172" t="s">
        <v>44</v>
      </c>
      <c r="J18" s="56">
        <v>0</v>
      </c>
      <c r="K18" s="57">
        <v>0</v>
      </c>
      <c r="L18" s="57">
        <v>0</v>
      </c>
      <c r="M18" s="57">
        <v>0</v>
      </c>
      <c r="N18" s="58">
        <v>0</v>
      </c>
      <c r="O18" s="59">
        <v>0</v>
      </c>
      <c r="P18" s="59">
        <v>0</v>
      </c>
      <c r="Q18" s="61">
        <v>0</v>
      </c>
      <c r="R18" s="61">
        <v>0</v>
      </c>
      <c r="S18" s="62" t="s">
        <v>45</v>
      </c>
      <c r="T18" s="59">
        <v>0</v>
      </c>
      <c r="U18" s="58">
        <v>0</v>
      </c>
      <c r="V18" s="38" t="s">
        <v>196</v>
      </c>
      <c r="W18" s="58">
        <v>0</v>
      </c>
    </row>
    <row r="19" spans="1:23" ht="37" x14ac:dyDescent="0.2">
      <c r="A19" s="162" t="s">
        <v>194</v>
      </c>
      <c r="B19" s="144" t="s">
        <v>195</v>
      </c>
      <c r="C19" s="41" t="s">
        <v>39</v>
      </c>
      <c r="D19" s="41" t="s">
        <v>63</v>
      </c>
      <c r="E19" s="183" t="s">
        <v>41</v>
      </c>
      <c r="F19" s="183" t="s">
        <v>127</v>
      </c>
      <c r="G19" s="54" t="s">
        <v>197</v>
      </c>
      <c r="H19" s="37">
        <v>45</v>
      </c>
      <c r="I19" s="172" t="s">
        <v>44</v>
      </c>
      <c r="J19" s="56">
        <v>1200</v>
      </c>
      <c r="K19" s="57">
        <v>0</v>
      </c>
      <c r="L19" s="57">
        <v>0</v>
      </c>
      <c r="M19" s="57">
        <v>0</v>
      </c>
      <c r="N19" s="58">
        <v>0</v>
      </c>
      <c r="O19" s="59">
        <v>0</v>
      </c>
      <c r="P19" s="59">
        <v>0</v>
      </c>
      <c r="Q19" s="61">
        <v>0</v>
      </c>
      <c r="R19" s="61">
        <v>0</v>
      </c>
      <c r="S19" s="62" t="s">
        <v>45</v>
      </c>
      <c r="T19" s="59">
        <v>0</v>
      </c>
      <c r="U19" s="58">
        <v>0</v>
      </c>
      <c r="V19" s="38" t="s">
        <v>45</v>
      </c>
      <c r="W19" s="58">
        <v>0</v>
      </c>
    </row>
    <row r="20" spans="1:23" ht="37" x14ac:dyDescent="0.2">
      <c r="A20" s="162" t="s">
        <v>194</v>
      </c>
      <c r="B20" s="144" t="s">
        <v>195</v>
      </c>
      <c r="C20" s="41" t="s">
        <v>39</v>
      </c>
      <c r="D20" s="41" t="s">
        <v>63</v>
      </c>
      <c r="E20" s="183" t="s">
        <v>41</v>
      </c>
      <c r="F20" s="183" t="s">
        <v>200</v>
      </c>
      <c r="G20" s="54" t="s">
        <v>201</v>
      </c>
      <c r="H20" s="37">
        <v>45</v>
      </c>
      <c r="I20" s="172" t="s">
        <v>44</v>
      </c>
      <c r="J20" s="56">
        <v>1200</v>
      </c>
      <c r="K20" s="57">
        <v>0</v>
      </c>
      <c r="L20" s="57">
        <v>0</v>
      </c>
      <c r="M20" s="57">
        <v>0</v>
      </c>
      <c r="N20" s="58">
        <v>0</v>
      </c>
      <c r="O20" s="59">
        <v>0</v>
      </c>
      <c r="P20" s="59">
        <v>0</v>
      </c>
      <c r="Q20" s="61">
        <v>0</v>
      </c>
      <c r="R20" s="61">
        <v>0</v>
      </c>
      <c r="S20" s="62" t="s">
        <v>45</v>
      </c>
      <c r="T20" s="59">
        <v>0</v>
      </c>
      <c r="U20" s="58">
        <v>0</v>
      </c>
      <c r="V20" s="38" t="s">
        <v>45</v>
      </c>
      <c r="W20" s="58">
        <v>0</v>
      </c>
    </row>
    <row r="21" spans="1:23" ht="25" x14ac:dyDescent="0.2">
      <c r="A21" s="52" t="s">
        <v>202</v>
      </c>
      <c r="B21" s="53"/>
      <c r="C21" s="34" t="s">
        <v>39</v>
      </c>
      <c r="D21" s="34" t="s">
        <v>54</v>
      </c>
      <c r="E21" s="183" t="s">
        <v>41</v>
      </c>
      <c r="F21" s="54" t="s">
        <v>203</v>
      </c>
      <c r="G21" s="54" t="s">
        <v>204</v>
      </c>
      <c r="H21" s="37">
        <v>60</v>
      </c>
      <c r="I21" s="55" t="s">
        <v>44</v>
      </c>
      <c r="J21" s="56">
        <v>1200</v>
      </c>
      <c r="K21" s="57">
        <v>0</v>
      </c>
      <c r="L21" s="57">
        <v>20</v>
      </c>
      <c r="M21" s="57">
        <v>20</v>
      </c>
      <c r="N21" s="58">
        <v>24000</v>
      </c>
      <c r="O21" s="59">
        <v>0</v>
      </c>
      <c r="P21" s="59">
        <v>0</v>
      </c>
      <c r="Q21" s="61">
        <v>0</v>
      </c>
      <c r="R21" s="60">
        <v>0</v>
      </c>
      <c r="S21" s="62" t="s">
        <v>45</v>
      </c>
      <c r="T21" s="58">
        <v>0</v>
      </c>
      <c r="U21" s="58">
        <v>0</v>
      </c>
      <c r="V21" s="38" t="s">
        <v>45</v>
      </c>
      <c r="W21" s="58">
        <v>24000</v>
      </c>
    </row>
    <row r="22" spans="1:23" ht="37" x14ac:dyDescent="0.2">
      <c r="A22" s="52" t="s">
        <v>202</v>
      </c>
      <c r="B22" s="53"/>
      <c r="C22" s="34" t="s">
        <v>39</v>
      </c>
      <c r="D22" s="33" t="s">
        <v>54</v>
      </c>
      <c r="E22" s="164" t="s">
        <v>41</v>
      </c>
      <c r="F22" s="69" t="s">
        <v>200</v>
      </c>
      <c r="G22" s="69" t="s">
        <v>201</v>
      </c>
      <c r="H22" s="37">
        <v>45</v>
      </c>
      <c r="I22" s="53" t="s">
        <v>44</v>
      </c>
      <c r="J22" s="56">
        <v>1200</v>
      </c>
      <c r="K22" s="57">
        <v>25</v>
      </c>
      <c r="L22" s="57">
        <v>0</v>
      </c>
      <c r="M22" s="57">
        <v>25</v>
      </c>
      <c r="N22" s="58">
        <v>30000</v>
      </c>
      <c r="O22" s="59">
        <v>0</v>
      </c>
      <c r="P22" s="59">
        <v>0</v>
      </c>
      <c r="Q22" s="61">
        <v>0</v>
      </c>
      <c r="R22" s="60">
        <v>0</v>
      </c>
      <c r="S22" s="62" t="s">
        <v>45</v>
      </c>
      <c r="T22" s="58">
        <v>0</v>
      </c>
      <c r="U22" s="58">
        <v>0</v>
      </c>
      <c r="V22" s="38" t="s">
        <v>45</v>
      </c>
      <c r="W22" s="58">
        <v>30000</v>
      </c>
    </row>
    <row r="23" spans="1:23" ht="97" x14ac:dyDescent="0.2">
      <c r="A23" s="52" t="s">
        <v>202</v>
      </c>
      <c r="B23" s="394" t="s">
        <v>1008</v>
      </c>
      <c r="C23" s="395" t="s">
        <v>39</v>
      </c>
      <c r="D23" s="395" t="s">
        <v>63</v>
      </c>
      <c r="E23" s="409" t="s">
        <v>41</v>
      </c>
      <c r="F23" s="396" t="s">
        <v>200</v>
      </c>
      <c r="G23" s="396" t="s">
        <v>201</v>
      </c>
      <c r="H23" s="399">
        <v>45</v>
      </c>
      <c r="I23" s="394" t="s">
        <v>44</v>
      </c>
      <c r="J23" s="400">
        <v>1200</v>
      </c>
      <c r="K23" s="397">
        <v>17</v>
      </c>
      <c r="L23" s="397">
        <v>0</v>
      </c>
      <c r="M23" s="397">
        <v>17</v>
      </c>
      <c r="N23" s="97">
        <v>20400</v>
      </c>
      <c r="O23" s="398">
        <v>0</v>
      </c>
      <c r="P23" s="398">
        <v>0</v>
      </c>
      <c r="Q23" s="401">
        <v>0</v>
      </c>
      <c r="R23" s="402">
        <v>0</v>
      </c>
      <c r="S23" s="417" t="s">
        <v>45</v>
      </c>
      <c r="T23" s="97">
        <v>0</v>
      </c>
      <c r="U23" s="97">
        <v>0</v>
      </c>
      <c r="V23" s="403" t="s">
        <v>45</v>
      </c>
      <c r="W23" s="97">
        <v>20400</v>
      </c>
    </row>
    <row r="24" spans="1:23" ht="73" x14ac:dyDescent="0.2">
      <c r="A24" s="52" t="s">
        <v>202</v>
      </c>
      <c r="B24" s="394" t="s">
        <v>1015</v>
      </c>
      <c r="C24" s="395" t="s">
        <v>39</v>
      </c>
      <c r="D24" s="395" t="s">
        <v>63</v>
      </c>
      <c r="E24" s="409" t="s">
        <v>41</v>
      </c>
      <c r="F24" s="396" t="s">
        <v>127</v>
      </c>
      <c r="G24" s="396" t="s">
        <v>197</v>
      </c>
      <c r="H24" s="399">
        <v>45</v>
      </c>
      <c r="I24" s="394" t="s">
        <v>44</v>
      </c>
      <c r="J24" s="400">
        <v>1200</v>
      </c>
      <c r="K24" s="397">
        <v>0</v>
      </c>
      <c r="L24" s="397">
        <v>17</v>
      </c>
      <c r="M24" s="397">
        <v>17</v>
      </c>
      <c r="N24" s="97">
        <v>20400</v>
      </c>
      <c r="O24" s="398">
        <v>0</v>
      </c>
      <c r="P24" s="398">
        <v>0</v>
      </c>
      <c r="Q24" s="401">
        <v>0</v>
      </c>
      <c r="R24" s="402">
        <v>0</v>
      </c>
      <c r="S24" s="417" t="s">
        <v>45</v>
      </c>
      <c r="T24" s="97">
        <v>0</v>
      </c>
      <c r="U24" s="97">
        <v>0</v>
      </c>
      <c r="V24" s="403" t="s">
        <v>45</v>
      </c>
      <c r="W24" s="97">
        <v>20400</v>
      </c>
    </row>
    <row r="25" spans="1:23" ht="25" x14ac:dyDescent="0.2">
      <c r="A25" s="52" t="s">
        <v>202</v>
      </c>
      <c r="B25" s="53"/>
      <c r="C25" s="34" t="s">
        <v>39</v>
      </c>
      <c r="D25" s="34" t="s">
        <v>158</v>
      </c>
      <c r="E25" s="54" t="s">
        <v>158</v>
      </c>
      <c r="F25" s="54" t="s">
        <v>158</v>
      </c>
      <c r="G25" s="54" t="s">
        <v>159</v>
      </c>
      <c r="H25" s="37" t="s">
        <v>158</v>
      </c>
      <c r="I25" s="55" t="s">
        <v>158</v>
      </c>
      <c r="J25" s="56">
        <v>0</v>
      </c>
      <c r="K25" s="57">
        <v>0</v>
      </c>
      <c r="L25" s="57">
        <v>0</v>
      </c>
      <c r="M25" s="57">
        <v>0</v>
      </c>
      <c r="N25" s="58">
        <v>0</v>
      </c>
      <c r="O25" s="59">
        <v>0</v>
      </c>
      <c r="P25" s="59">
        <v>0</v>
      </c>
      <c r="Q25" s="61">
        <v>0</v>
      </c>
      <c r="R25" s="60">
        <v>0</v>
      </c>
      <c r="S25" s="62" t="s">
        <v>45</v>
      </c>
      <c r="T25" s="58">
        <v>0</v>
      </c>
      <c r="U25" s="58">
        <v>21000</v>
      </c>
      <c r="V25" s="38" t="s">
        <v>206</v>
      </c>
      <c r="W25" s="58">
        <v>21000</v>
      </c>
    </row>
    <row r="26" spans="1:23" ht="49" x14ac:dyDescent="0.2">
      <c r="A26" s="52" t="s">
        <v>202</v>
      </c>
      <c r="B26" s="394" t="s">
        <v>1009</v>
      </c>
      <c r="C26" s="395" t="s">
        <v>39</v>
      </c>
      <c r="D26" s="395" t="s">
        <v>158</v>
      </c>
      <c r="E26" s="396" t="s">
        <v>158</v>
      </c>
      <c r="F26" s="396" t="s">
        <v>158</v>
      </c>
      <c r="G26" s="396" t="s">
        <v>159</v>
      </c>
      <c r="H26" s="399" t="s">
        <v>158</v>
      </c>
      <c r="I26" s="394" t="s">
        <v>158</v>
      </c>
      <c r="J26" s="400">
        <v>0</v>
      </c>
      <c r="K26" s="397">
        <v>0</v>
      </c>
      <c r="L26" s="397">
        <v>0</v>
      </c>
      <c r="M26" s="397">
        <v>0</v>
      </c>
      <c r="N26" s="97">
        <v>0</v>
      </c>
      <c r="O26" s="398">
        <v>0</v>
      </c>
      <c r="P26" s="398">
        <v>0</v>
      </c>
      <c r="Q26" s="401">
        <v>0</v>
      </c>
      <c r="R26" s="402">
        <v>0</v>
      </c>
      <c r="S26" s="417" t="s">
        <v>45</v>
      </c>
      <c r="T26" s="97">
        <v>0</v>
      </c>
      <c r="U26" s="97">
        <v>10500</v>
      </c>
      <c r="V26" s="403" t="s">
        <v>1010</v>
      </c>
      <c r="W26" s="97">
        <v>10500</v>
      </c>
    </row>
    <row r="27" spans="1:23" ht="49" x14ac:dyDescent="0.2">
      <c r="A27" s="52" t="s">
        <v>202</v>
      </c>
      <c r="B27" s="394" t="s">
        <v>1016</v>
      </c>
      <c r="C27" s="395" t="s">
        <v>39</v>
      </c>
      <c r="D27" s="395" t="s">
        <v>158</v>
      </c>
      <c r="E27" s="396" t="s">
        <v>158</v>
      </c>
      <c r="F27" s="396" t="s">
        <v>158</v>
      </c>
      <c r="G27" s="396" t="s">
        <v>1017</v>
      </c>
      <c r="H27" s="399" t="s">
        <v>158</v>
      </c>
      <c r="I27" s="394" t="s">
        <v>158</v>
      </c>
      <c r="J27" s="400">
        <v>0</v>
      </c>
      <c r="K27" s="397">
        <v>0</v>
      </c>
      <c r="L27" s="397">
        <v>0</v>
      </c>
      <c r="M27" s="397">
        <v>0</v>
      </c>
      <c r="N27" s="97">
        <v>0</v>
      </c>
      <c r="O27" s="398">
        <v>0</v>
      </c>
      <c r="P27" s="398">
        <v>0</v>
      </c>
      <c r="Q27" s="401">
        <v>0</v>
      </c>
      <c r="R27" s="402">
        <v>0</v>
      </c>
      <c r="S27" s="417" t="s">
        <v>45</v>
      </c>
      <c r="T27" s="97">
        <v>0</v>
      </c>
      <c r="U27" s="97">
        <v>10500</v>
      </c>
      <c r="V27" s="403" t="s">
        <v>1010</v>
      </c>
      <c r="W27" s="97">
        <v>10500</v>
      </c>
    </row>
    <row r="28" spans="1:23" ht="37" x14ac:dyDescent="0.2">
      <c r="A28" s="52" t="s">
        <v>202</v>
      </c>
      <c r="B28" s="53"/>
      <c r="C28" s="34" t="s">
        <v>39</v>
      </c>
      <c r="D28" s="34" t="s">
        <v>158</v>
      </c>
      <c r="E28" s="54" t="s">
        <v>158</v>
      </c>
      <c r="F28" s="54" t="s">
        <v>158</v>
      </c>
      <c r="G28" s="54" t="s">
        <v>161</v>
      </c>
      <c r="H28" s="37" t="s">
        <v>158</v>
      </c>
      <c r="I28" s="55" t="s">
        <v>158</v>
      </c>
      <c r="J28" s="56">
        <v>0</v>
      </c>
      <c r="K28" s="57">
        <v>0</v>
      </c>
      <c r="L28" s="57">
        <v>0</v>
      </c>
      <c r="M28" s="57">
        <v>0</v>
      </c>
      <c r="N28" s="58">
        <v>0</v>
      </c>
      <c r="O28" s="59">
        <v>0</v>
      </c>
      <c r="P28" s="59">
        <v>0</v>
      </c>
      <c r="Q28" s="61">
        <v>0</v>
      </c>
      <c r="R28" s="60">
        <v>0</v>
      </c>
      <c r="S28" s="62" t="s">
        <v>45</v>
      </c>
      <c r="T28" s="58">
        <v>0</v>
      </c>
      <c r="U28" s="58">
        <v>9390</v>
      </c>
      <c r="V28" s="38" t="s">
        <v>207</v>
      </c>
      <c r="W28" s="58">
        <v>9390</v>
      </c>
    </row>
    <row r="29" spans="1:23" ht="25" x14ac:dyDescent="0.2">
      <c r="A29" s="52" t="s">
        <v>202</v>
      </c>
      <c r="B29" s="53"/>
      <c r="C29" s="34" t="s">
        <v>39</v>
      </c>
      <c r="D29" s="34" t="s">
        <v>158</v>
      </c>
      <c r="E29" s="54" t="s">
        <v>158</v>
      </c>
      <c r="F29" s="184" t="s">
        <v>158</v>
      </c>
      <c r="G29" s="54" t="s">
        <v>163</v>
      </c>
      <c r="H29" s="37" t="s">
        <v>158</v>
      </c>
      <c r="I29" s="55" t="s">
        <v>158</v>
      </c>
      <c r="J29" s="56">
        <v>0</v>
      </c>
      <c r="K29" s="57">
        <v>0</v>
      </c>
      <c r="L29" s="57">
        <v>0</v>
      </c>
      <c r="M29" s="57">
        <v>0</v>
      </c>
      <c r="N29" s="58">
        <v>0</v>
      </c>
      <c r="O29" s="59">
        <v>0</v>
      </c>
      <c r="P29" s="59">
        <v>0</v>
      </c>
      <c r="Q29" s="61">
        <v>0</v>
      </c>
      <c r="R29" s="60">
        <v>0</v>
      </c>
      <c r="S29" s="62" t="s">
        <v>45</v>
      </c>
      <c r="T29" s="58">
        <v>0</v>
      </c>
      <c r="U29" s="58">
        <v>21000</v>
      </c>
      <c r="V29" s="38" t="s">
        <v>206</v>
      </c>
      <c r="W29" s="58">
        <v>21000</v>
      </c>
    </row>
    <row r="30" spans="1:23" ht="37" x14ac:dyDescent="0.2">
      <c r="A30" s="52" t="s">
        <v>202</v>
      </c>
      <c r="B30" s="53"/>
      <c r="C30" s="34" t="s">
        <v>39</v>
      </c>
      <c r="D30" s="34" t="s">
        <v>158</v>
      </c>
      <c r="E30" s="54" t="s">
        <v>158</v>
      </c>
      <c r="F30" s="54" t="s">
        <v>158</v>
      </c>
      <c r="G30" s="54" t="s">
        <v>165</v>
      </c>
      <c r="H30" s="37" t="s">
        <v>158</v>
      </c>
      <c r="I30" s="55" t="s">
        <v>158</v>
      </c>
      <c r="J30" s="56">
        <v>0</v>
      </c>
      <c r="K30" s="57">
        <v>0</v>
      </c>
      <c r="L30" s="57">
        <v>0</v>
      </c>
      <c r="M30" s="57">
        <v>0</v>
      </c>
      <c r="N30" s="58">
        <v>0</v>
      </c>
      <c r="O30" s="59">
        <v>0</v>
      </c>
      <c r="P30" s="59">
        <v>0</v>
      </c>
      <c r="Q30" s="61">
        <v>0</v>
      </c>
      <c r="R30" s="60">
        <v>0</v>
      </c>
      <c r="S30" s="62" t="s">
        <v>45</v>
      </c>
      <c r="T30" s="58">
        <v>0</v>
      </c>
      <c r="U30" s="58">
        <v>8390</v>
      </c>
      <c r="V30" s="38" t="s">
        <v>208</v>
      </c>
      <c r="W30" s="58">
        <v>8390</v>
      </c>
    </row>
    <row r="31" spans="1:23" ht="61" x14ac:dyDescent="0.2">
      <c r="A31" s="52" t="s">
        <v>202</v>
      </c>
      <c r="B31" s="394" t="s">
        <v>1011</v>
      </c>
      <c r="C31" s="395" t="s">
        <v>39</v>
      </c>
      <c r="D31" s="395" t="s">
        <v>158</v>
      </c>
      <c r="E31" s="396" t="s">
        <v>158</v>
      </c>
      <c r="F31" s="396" t="s">
        <v>158</v>
      </c>
      <c r="G31" s="396" t="s">
        <v>1012</v>
      </c>
      <c r="H31" s="399" t="s">
        <v>158</v>
      </c>
      <c r="I31" s="394" t="s">
        <v>158</v>
      </c>
      <c r="J31" s="400">
        <v>0</v>
      </c>
      <c r="K31" s="397">
        <v>0</v>
      </c>
      <c r="L31" s="397">
        <v>0</v>
      </c>
      <c r="M31" s="397">
        <v>0</v>
      </c>
      <c r="N31" s="97">
        <v>0</v>
      </c>
      <c r="O31" s="398">
        <v>0</v>
      </c>
      <c r="P31" s="398">
        <v>0</v>
      </c>
      <c r="Q31" s="401">
        <v>0</v>
      </c>
      <c r="R31" s="402">
        <v>0</v>
      </c>
      <c r="S31" s="417" t="s">
        <v>45</v>
      </c>
      <c r="T31" s="97">
        <v>0</v>
      </c>
      <c r="U31" s="97">
        <v>3895</v>
      </c>
      <c r="V31" s="403" t="s">
        <v>196</v>
      </c>
      <c r="W31" s="97">
        <v>3895</v>
      </c>
    </row>
    <row r="32" spans="1:23" ht="61" x14ac:dyDescent="0.2">
      <c r="A32" s="52" t="s">
        <v>202</v>
      </c>
      <c r="B32" s="394" t="s">
        <v>1018</v>
      </c>
      <c r="C32" s="395" t="s">
        <v>39</v>
      </c>
      <c r="D32" s="395" t="s">
        <v>158</v>
      </c>
      <c r="E32" s="396" t="s">
        <v>158</v>
      </c>
      <c r="F32" s="396" t="s">
        <v>158</v>
      </c>
      <c r="G32" s="396" t="s">
        <v>1012</v>
      </c>
      <c r="H32" s="399" t="s">
        <v>158</v>
      </c>
      <c r="I32" s="394" t="s">
        <v>158</v>
      </c>
      <c r="J32" s="400">
        <v>0</v>
      </c>
      <c r="K32" s="397">
        <v>0</v>
      </c>
      <c r="L32" s="397">
        <v>0</v>
      </c>
      <c r="M32" s="397">
        <v>0</v>
      </c>
      <c r="N32" s="97">
        <v>0</v>
      </c>
      <c r="O32" s="398">
        <v>0</v>
      </c>
      <c r="P32" s="398">
        <v>0</v>
      </c>
      <c r="Q32" s="401">
        <v>0</v>
      </c>
      <c r="R32" s="402">
        <v>0</v>
      </c>
      <c r="S32" s="417" t="s">
        <v>45</v>
      </c>
      <c r="T32" s="97">
        <v>0</v>
      </c>
      <c r="U32" s="97">
        <v>3895</v>
      </c>
      <c r="V32" s="403" t="s">
        <v>196</v>
      </c>
      <c r="W32" s="97">
        <v>3895</v>
      </c>
    </row>
    <row r="33" spans="1:23" ht="25" x14ac:dyDescent="0.2">
      <c r="A33" s="52" t="s">
        <v>202</v>
      </c>
      <c r="B33" s="53"/>
      <c r="C33" s="34" t="s">
        <v>39</v>
      </c>
      <c r="D33" s="34" t="s">
        <v>63</v>
      </c>
      <c r="E33" s="54" t="s">
        <v>209</v>
      </c>
      <c r="F33" s="54" t="s">
        <v>203</v>
      </c>
      <c r="G33" s="54" t="s">
        <v>204</v>
      </c>
      <c r="H33" s="37">
        <v>60</v>
      </c>
      <c r="I33" s="55" t="s">
        <v>44</v>
      </c>
      <c r="J33" s="56">
        <v>1200</v>
      </c>
      <c r="K33" s="57">
        <v>17</v>
      </c>
      <c r="L33" s="57">
        <v>0</v>
      </c>
      <c r="M33" s="57">
        <v>17</v>
      </c>
      <c r="N33" s="58">
        <v>20400</v>
      </c>
      <c r="O33" s="58">
        <v>0</v>
      </c>
      <c r="P33" s="58">
        <v>0</v>
      </c>
      <c r="Q33" s="60">
        <v>0</v>
      </c>
      <c r="R33" s="60">
        <v>0</v>
      </c>
      <c r="S33" s="62" t="s">
        <v>45</v>
      </c>
      <c r="T33" s="58">
        <v>0</v>
      </c>
      <c r="U33" s="58">
        <v>0</v>
      </c>
      <c r="V33" s="38" t="s">
        <v>45</v>
      </c>
      <c r="W33" s="58">
        <v>20400</v>
      </c>
    </row>
    <row r="34" spans="1:23" ht="49" x14ac:dyDescent="0.2">
      <c r="A34" s="52" t="s">
        <v>202</v>
      </c>
      <c r="B34" s="53"/>
      <c r="C34" s="34" t="s">
        <v>39</v>
      </c>
      <c r="D34" s="34" t="s">
        <v>63</v>
      </c>
      <c r="E34" s="54" t="s">
        <v>209</v>
      </c>
      <c r="F34" s="106" t="s">
        <v>210</v>
      </c>
      <c r="G34" s="54" t="s">
        <v>211</v>
      </c>
      <c r="H34" s="37">
        <v>45</v>
      </c>
      <c r="I34" s="55" t="s">
        <v>44</v>
      </c>
      <c r="J34" s="56">
        <v>1200</v>
      </c>
      <c r="K34" s="57">
        <v>0</v>
      </c>
      <c r="L34" s="57">
        <v>17</v>
      </c>
      <c r="M34" s="57">
        <v>17</v>
      </c>
      <c r="N34" s="58">
        <v>20400</v>
      </c>
      <c r="O34" s="59">
        <v>0</v>
      </c>
      <c r="P34" s="59">
        <v>0</v>
      </c>
      <c r="Q34" s="61">
        <v>0</v>
      </c>
      <c r="R34" s="60">
        <v>0</v>
      </c>
      <c r="S34" s="62" t="s">
        <v>45</v>
      </c>
      <c r="T34" s="58">
        <v>0</v>
      </c>
      <c r="U34" s="58">
        <v>0</v>
      </c>
      <c r="V34" s="38" t="s">
        <v>45</v>
      </c>
      <c r="W34" s="58">
        <v>20400</v>
      </c>
    </row>
    <row r="35" spans="1:23" ht="37" x14ac:dyDescent="0.2">
      <c r="A35" s="185" t="s">
        <v>212</v>
      </c>
      <c r="B35" s="144" t="s">
        <v>195</v>
      </c>
      <c r="C35" s="122" t="s">
        <v>39</v>
      </c>
      <c r="D35" s="186" t="s">
        <v>54</v>
      </c>
      <c r="E35" s="187" t="s">
        <v>213</v>
      </c>
      <c r="F35" s="187" t="s">
        <v>214</v>
      </c>
      <c r="G35" s="187" t="s">
        <v>215</v>
      </c>
      <c r="H35" s="188">
        <v>75</v>
      </c>
      <c r="I35" s="189" t="s">
        <v>44</v>
      </c>
      <c r="J35" s="190">
        <v>1200</v>
      </c>
      <c r="K35" s="191">
        <v>0</v>
      </c>
      <c r="L35" s="191">
        <v>0</v>
      </c>
      <c r="M35" s="191">
        <v>0</v>
      </c>
      <c r="N35" s="192">
        <v>0</v>
      </c>
      <c r="O35" s="193">
        <v>0</v>
      </c>
      <c r="P35" s="193">
        <v>0</v>
      </c>
      <c r="Q35" s="194">
        <v>0</v>
      </c>
      <c r="R35" s="195">
        <v>0</v>
      </c>
      <c r="S35" s="196" t="s">
        <v>45</v>
      </c>
      <c r="T35" s="192">
        <v>0</v>
      </c>
      <c r="U35" s="192">
        <v>0</v>
      </c>
      <c r="V35" s="387" t="s">
        <v>45</v>
      </c>
      <c r="W35" s="192">
        <v>0</v>
      </c>
    </row>
    <row r="36" spans="1:23" ht="25" x14ac:dyDescent="0.2">
      <c r="A36" s="203" t="s">
        <v>219</v>
      </c>
      <c r="B36" s="138"/>
      <c r="C36" s="34" t="s">
        <v>39</v>
      </c>
      <c r="D36" s="34" t="s">
        <v>54</v>
      </c>
      <c r="E36" s="54" t="s">
        <v>220</v>
      </c>
      <c r="F36" s="54" t="s">
        <v>221</v>
      </c>
      <c r="G36" s="54" t="s">
        <v>222</v>
      </c>
      <c r="H36" s="37">
        <v>45</v>
      </c>
      <c r="I36" s="55" t="s">
        <v>57</v>
      </c>
      <c r="J36" s="56">
        <v>585</v>
      </c>
      <c r="K36" s="94">
        <v>20</v>
      </c>
      <c r="L36" s="94">
        <v>0</v>
      </c>
      <c r="M36" s="57">
        <v>20</v>
      </c>
      <c r="N36" s="58">
        <v>11700</v>
      </c>
      <c r="O36" s="59">
        <v>28</v>
      </c>
      <c r="P36" s="59">
        <v>14</v>
      </c>
      <c r="Q36" s="61">
        <v>0.4</v>
      </c>
      <c r="R36" s="61">
        <v>156.80000000000001</v>
      </c>
      <c r="S36" s="62" t="s">
        <v>223</v>
      </c>
      <c r="T36" s="59">
        <v>0</v>
      </c>
      <c r="U36" s="58">
        <v>0</v>
      </c>
      <c r="V36" s="388" t="s">
        <v>45</v>
      </c>
      <c r="W36" s="58">
        <v>11856.8</v>
      </c>
    </row>
    <row r="37" spans="1:23" ht="37" x14ac:dyDescent="0.2">
      <c r="A37" s="203" t="s">
        <v>219</v>
      </c>
      <c r="B37" s="408" t="s">
        <v>990</v>
      </c>
      <c r="C37" s="395" t="s">
        <v>39</v>
      </c>
      <c r="D37" s="395" t="s">
        <v>54</v>
      </c>
      <c r="E37" s="396" t="s">
        <v>227</v>
      </c>
      <c r="F37" s="396" t="s">
        <v>221</v>
      </c>
      <c r="G37" s="54" t="s">
        <v>228</v>
      </c>
      <c r="H37" s="37">
        <v>45</v>
      </c>
      <c r="I37" s="55" t="s">
        <v>57</v>
      </c>
      <c r="J37" s="56">
        <v>585</v>
      </c>
      <c r="K37" s="397">
        <v>0</v>
      </c>
      <c r="L37" s="397">
        <v>20</v>
      </c>
      <c r="M37" s="57">
        <v>20</v>
      </c>
      <c r="N37" s="58">
        <v>11700</v>
      </c>
      <c r="O37" s="59">
        <v>28</v>
      </c>
      <c r="P37" s="59">
        <v>14</v>
      </c>
      <c r="Q37" s="61">
        <v>0.4</v>
      </c>
      <c r="R37" s="61">
        <v>156.80000000000001</v>
      </c>
      <c r="S37" s="39" t="s">
        <v>229</v>
      </c>
      <c r="T37" s="59">
        <v>0</v>
      </c>
      <c r="U37" s="58">
        <v>0</v>
      </c>
      <c r="V37" s="388" t="s">
        <v>45</v>
      </c>
      <c r="W37" s="58">
        <v>11856.8</v>
      </c>
    </row>
    <row r="38" spans="1:23" ht="37" x14ac:dyDescent="0.2">
      <c r="A38" s="52" t="s">
        <v>219</v>
      </c>
      <c r="B38" s="53"/>
      <c r="C38" s="34" t="s">
        <v>39</v>
      </c>
      <c r="D38" s="34" t="s">
        <v>54</v>
      </c>
      <c r="E38" s="54" t="s">
        <v>231</v>
      </c>
      <c r="F38" s="54" t="s">
        <v>232</v>
      </c>
      <c r="G38" s="54" t="s">
        <v>233</v>
      </c>
      <c r="H38" s="37">
        <v>45</v>
      </c>
      <c r="I38" s="55" t="s">
        <v>57</v>
      </c>
      <c r="J38" s="56">
        <v>585</v>
      </c>
      <c r="K38" s="57">
        <v>0</v>
      </c>
      <c r="L38" s="57">
        <v>20</v>
      </c>
      <c r="M38" s="57">
        <v>20</v>
      </c>
      <c r="N38" s="58">
        <v>11700</v>
      </c>
      <c r="O38" s="59">
        <v>28</v>
      </c>
      <c r="P38" s="59">
        <v>8</v>
      </c>
      <c r="Q38" s="61">
        <v>0.4</v>
      </c>
      <c r="R38" s="60">
        <v>89.600000000000009</v>
      </c>
      <c r="S38" s="54" t="s">
        <v>234</v>
      </c>
      <c r="T38" s="58">
        <v>0</v>
      </c>
      <c r="U38" s="58">
        <v>0</v>
      </c>
      <c r="V38" s="388" t="s">
        <v>45</v>
      </c>
      <c r="W38" s="58">
        <v>11789.6</v>
      </c>
    </row>
    <row r="39" spans="1:23" ht="73" x14ac:dyDescent="0.2">
      <c r="A39" s="203" t="s">
        <v>219</v>
      </c>
      <c r="B39" s="408" t="s">
        <v>1014</v>
      </c>
      <c r="C39" s="408" t="s">
        <v>39</v>
      </c>
      <c r="D39" s="408" t="s">
        <v>63</v>
      </c>
      <c r="E39" s="396" t="s">
        <v>237</v>
      </c>
      <c r="F39" s="420" t="s">
        <v>238</v>
      </c>
      <c r="G39" s="171" t="s">
        <v>239</v>
      </c>
      <c r="H39" s="205">
        <v>45</v>
      </c>
      <c r="I39" s="47" t="s">
        <v>44</v>
      </c>
      <c r="J39" s="206">
        <v>1200</v>
      </c>
      <c r="K39" s="206">
        <v>0</v>
      </c>
      <c r="L39" s="206">
        <v>0</v>
      </c>
      <c r="M39" s="206">
        <v>0</v>
      </c>
      <c r="N39" s="206">
        <v>0</v>
      </c>
      <c r="O39" s="206">
        <v>0</v>
      </c>
      <c r="P39" s="207">
        <v>10</v>
      </c>
      <c r="Q39" s="208">
        <v>0.4</v>
      </c>
      <c r="R39" s="61">
        <v>0</v>
      </c>
      <c r="S39" s="105" t="s">
        <v>240</v>
      </c>
      <c r="T39" s="207">
        <v>0</v>
      </c>
      <c r="U39" s="206">
        <v>0</v>
      </c>
      <c r="V39" s="388" t="s">
        <v>45</v>
      </c>
      <c r="W39" s="206">
        <v>0</v>
      </c>
    </row>
    <row r="40" spans="1:23" ht="49" x14ac:dyDescent="0.2">
      <c r="A40" s="203" t="s">
        <v>219</v>
      </c>
      <c r="B40" s="138"/>
      <c r="C40" s="34" t="s">
        <v>39</v>
      </c>
      <c r="D40" s="34" t="s">
        <v>63</v>
      </c>
      <c r="E40" s="54" t="s">
        <v>242</v>
      </c>
      <c r="F40" s="54" t="s">
        <v>243</v>
      </c>
      <c r="G40" s="183" t="s">
        <v>244</v>
      </c>
      <c r="H40" s="37">
        <v>45</v>
      </c>
      <c r="I40" s="55" t="s">
        <v>57</v>
      </c>
      <c r="J40" s="56">
        <v>585</v>
      </c>
      <c r="K40" s="57">
        <v>17</v>
      </c>
      <c r="L40" s="57">
        <v>0</v>
      </c>
      <c r="M40" s="57">
        <v>17</v>
      </c>
      <c r="N40" s="58">
        <v>9945</v>
      </c>
      <c r="O40" s="59">
        <v>28</v>
      </c>
      <c r="P40" s="59">
        <v>120</v>
      </c>
      <c r="Q40" s="61">
        <v>0.4</v>
      </c>
      <c r="R40" s="61">
        <v>1344</v>
      </c>
      <c r="S40" s="105" t="s">
        <v>245</v>
      </c>
      <c r="T40" s="59">
        <v>0</v>
      </c>
      <c r="U40" s="58">
        <v>0</v>
      </c>
      <c r="V40" s="388" t="s">
        <v>45</v>
      </c>
      <c r="W40" s="58">
        <v>11289</v>
      </c>
    </row>
    <row r="41" spans="1:23" ht="37" x14ac:dyDescent="0.2">
      <c r="A41" s="203" t="s">
        <v>219</v>
      </c>
      <c r="B41" s="408" t="s">
        <v>1003</v>
      </c>
      <c r="C41" s="395" t="s">
        <v>39</v>
      </c>
      <c r="D41" s="395" t="s">
        <v>63</v>
      </c>
      <c r="E41" s="409" t="s">
        <v>574</v>
      </c>
      <c r="F41" s="396" t="s">
        <v>991</v>
      </c>
      <c r="G41" s="409" t="s">
        <v>992</v>
      </c>
      <c r="H41" s="399">
        <v>45</v>
      </c>
      <c r="I41" s="394" t="s">
        <v>57</v>
      </c>
      <c r="J41" s="400">
        <v>585</v>
      </c>
      <c r="K41" s="397">
        <v>17</v>
      </c>
      <c r="L41" s="397">
        <v>0</v>
      </c>
      <c r="M41" s="397">
        <v>17</v>
      </c>
      <c r="N41" s="97">
        <v>9945</v>
      </c>
      <c r="O41" s="398">
        <v>28</v>
      </c>
      <c r="P41" s="398">
        <v>14</v>
      </c>
      <c r="Q41" s="401">
        <v>0.4</v>
      </c>
      <c r="R41" s="401">
        <v>156.80000000000001</v>
      </c>
      <c r="S41" s="410" t="s">
        <v>247</v>
      </c>
      <c r="T41" s="398">
        <v>0</v>
      </c>
      <c r="U41" s="97">
        <v>0</v>
      </c>
      <c r="V41" s="411" t="s">
        <v>45</v>
      </c>
      <c r="W41" s="97">
        <v>10101.799999999999</v>
      </c>
    </row>
    <row r="42" spans="1:23" ht="37" x14ac:dyDescent="0.2">
      <c r="A42" s="203" t="s">
        <v>219</v>
      </c>
      <c r="B42" s="408" t="s">
        <v>1003</v>
      </c>
      <c r="C42" s="395" t="s">
        <v>39</v>
      </c>
      <c r="D42" s="395" t="s">
        <v>63</v>
      </c>
      <c r="E42" s="409" t="s">
        <v>574</v>
      </c>
      <c r="F42" s="396" t="s">
        <v>116</v>
      </c>
      <c r="G42" s="409" t="s">
        <v>222</v>
      </c>
      <c r="H42" s="399">
        <v>45</v>
      </c>
      <c r="I42" s="394" t="s">
        <v>251</v>
      </c>
      <c r="J42" s="400">
        <v>585</v>
      </c>
      <c r="K42" s="397">
        <v>20</v>
      </c>
      <c r="L42" s="397">
        <v>0</v>
      </c>
      <c r="M42" s="397">
        <v>20</v>
      </c>
      <c r="N42" s="97">
        <v>11700</v>
      </c>
      <c r="O42" s="398">
        <v>28</v>
      </c>
      <c r="P42" s="398">
        <v>14</v>
      </c>
      <c r="Q42" s="401">
        <v>0.4</v>
      </c>
      <c r="R42" s="401">
        <v>156.80000000000001</v>
      </c>
      <c r="S42" s="410" t="s">
        <v>247</v>
      </c>
      <c r="T42" s="398">
        <v>0</v>
      </c>
      <c r="U42" s="97">
        <v>0</v>
      </c>
      <c r="V42" s="411" t="s">
        <v>45</v>
      </c>
      <c r="W42" s="97">
        <v>11856.8</v>
      </c>
    </row>
    <row r="43" spans="1:23" ht="37" x14ac:dyDescent="0.2">
      <c r="A43" s="203" t="s">
        <v>219</v>
      </c>
      <c r="B43" s="408" t="s">
        <v>1003</v>
      </c>
      <c r="C43" s="395" t="s">
        <v>39</v>
      </c>
      <c r="D43" s="395" t="s">
        <v>63</v>
      </c>
      <c r="E43" s="409" t="s">
        <v>574</v>
      </c>
      <c r="F43" s="396" t="s">
        <v>116</v>
      </c>
      <c r="G43" s="409" t="s">
        <v>222</v>
      </c>
      <c r="H43" s="399">
        <v>45</v>
      </c>
      <c r="I43" s="394" t="s">
        <v>251</v>
      </c>
      <c r="J43" s="400">
        <v>585</v>
      </c>
      <c r="K43" s="397">
        <v>0</v>
      </c>
      <c r="L43" s="397">
        <v>20</v>
      </c>
      <c r="M43" s="397">
        <v>20</v>
      </c>
      <c r="N43" s="97">
        <v>11700</v>
      </c>
      <c r="O43" s="398">
        <v>28</v>
      </c>
      <c r="P43" s="398">
        <v>14</v>
      </c>
      <c r="Q43" s="401">
        <v>0.4</v>
      </c>
      <c r="R43" s="401">
        <v>156.80000000000001</v>
      </c>
      <c r="S43" s="410" t="s">
        <v>247</v>
      </c>
      <c r="T43" s="398">
        <v>0</v>
      </c>
      <c r="U43" s="97">
        <v>0</v>
      </c>
      <c r="V43" s="411" t="s">
        <v>45</v>
      </c>
      <c r="W43" s="97">
        <v>11856.8</v>
      </c>
    </row>
    <row r="44" spans="1:23" ht="61" x14ac:dyDescent="0.2">
      <c r="A44" s="203" t="s">
        <v>219</v>
      </c>
      <c r="B44" s="408" t="s">
        <v>1002</v>
      </c>
      <c r="C44" s="395" t="s">
        <v>39</v>
      </c>
      <c r="D44" s="395" t="s">
        <v>54</v>
      </c>
      <c r="E44" s="409" t="s">
        <v>220</v>
      </c>
      <c r="F44" s="396" t="s">
        <v>116</v>
      </c>
      <c r="G44" s="409" t="s">
        <v>228</v>
      </c>
      <c r="H44" s="399">
        <v>45</v>
      </c>
      <c r="I44" s="394" t="s">
        <v>44</v>
      </c>
      <c r="J44" s="400">
        <v>753</v>
      </c>
      <c r="K44" s="397">
        <v>20</v>
      </c>
      <c r="L44" s="397">
        <v>0</v>
      </c>
      <c r="M44" s="397">
        <v>20</v>
      </c>
      <c r="N44" s="97">
        <v>15060</v>
      </c>
      <c r="O44" s="398">
        <v>0</v>
      </c>
      <c r="P44" s="398">
        <v>14</v>
      </c>
      <c r="Q44" s="401">
        <v>0.4</v>
      </c>
      <c r="R44" s="401">
        <v>0</v>
      </c>
      <c r="S44" s="410" t="s">
        <v>247</v>
      </c>
      <c r="T44" s="398">
        <v>0</v>
      </c>
      <c r="U44" s="97">
        <v>0</v>
      </c>
      <c r="V44" s="411" t="s">
        <v>45</v>
      </c>
      <c r="W44" s="97">
        <v>15060</v>
      </c>
    </row>
    <row r="45" spans="1:23" ht="37" x14ac:dyDescent="0.2">
      <c r="A45" s="203" t="s">
        <v>219</v>
      </c>
      <c r="B45" s="138"/>
      <c r="C45" s="34" t="s">
        <v>39</v>
      </c>
      <c r="D45" s="34" t="s">
        <v>63</v>
      </c>
      <c r="E45" s="183" t="s">
        <v>173</v>
      </c>
      <c r="F45" s="54" t="s">
        <v>243</v>
      </c>
      <c r="G45" s="183" t="s">
        <v>244</v>
      </c>
      <c r="H45" s="37">
        <v>45</v>
      </c>
      <c r="I45" s="55" t="s">
        <v>57</v>
      </c>
      <c r="J45" s="56">
        <v>585</v>
      </c>
      <c r="K45" s="57">
        <v>17</v>
      </c>
      <c r="L45" s="57">
        <v>0</v>
      </c>
      <c r="M45" s="57">
        <v>17</v>
      </c>
      <c r="N45" s="58">
        <v>9945</v>
      </c>
      <c r="O45" s="59">
        <v>28</v>
      </c>
      <c r="P45" s="59">
        <v>88</v>
      </c>
      <c r="Q45" s="61">
        <v>0.4</v>
      </c>
      <c r="R45" s="61">
        <v>985.60000000000014</v>
      </c>
      <c r="S45" s="105" t="s">
        <v>247</v>
      </c>
      <c r="T45" s="59">
        <v>0</v>
      </c>
      <c r="U45" s="58">
        <v>0</v>
      </c>
      <c r="V45" s="388" t="s">
        <v>45</v>
      </c>
      <c r="W45" s="58">
        <v>10930.6</v>
      </c>
    </row>
    <row r="46" spans="1:23" ht="49" x14ac:dyDescent="0.2">
      <c r="A46" s="203" t="s">
        <v>219</v>
      </c>
      <c r="B46" s="138"/>
      <c r="C46" s="34" t="s">
        <v>39</v>
      </c>
      <c r="D46" s="34" t="s">
        <v>40</v>
      </c>
      <c r="E46" s="69" t="s">
        <v>249</v>
      </c>
      <c r="F46" s="211" t="s">
        <v>116</v>
      </c>
      <c r="G46" s="211" t="s">
        <v>250</v>
      </c>
      <c r="H46" s="37">
        <v>45</v>
      </c>
      <c r="I46" s="55" t="s">
        <v>251</v>
      </c>
      <c r="J46" s="56">
        <v>585</v>
      </c>
      <c r="K46" s="57">
        <v>17</v>
      </c>
      <c r="L46" s="57">
        <v>0</v>
      </c>
      <c r="M46" s="57">
        <v>17</v>
      </c>
      <c r="N46" s="58">
        <v>9945</v>
      </c>
      <c r="O46" s="59">
        <v>14</v>
      </c>
      <c r="P46" s="59">
        <v>236</v>
      </c>
      <c r="Q46" s="61">
        <v>0.4</v>
      </c>
      <c r="R46" s="61">
        <v>1321.6000000000001</v>
      </c>
      <c r="S46" s="105" t="s">
        <v>252</v>
      </c>
      <c r="T46" s="59">
        <v>0</v>
      </c>
      <c r="U46" s="58">
        <v>0</v>
      </c>
      <c r="V46" s="388" t="s">
        <v>45</v>
      </c>
      <c r="W46" s="58">
        <v>11266.6</v>
      </c>
    </row>
    <row r="47" spans="1:23" ht="25" x14ac:dyDescent="0.2">
      <c r="A47" s="203" t="s">
        <v>219</v>
      </c>
      <c r="B47" s="138"/>
      <c r="C47" s="47" t="s">
        <v>39</v>
      </c>
      <c r="D47" s="47" t="s">
        <v>40</v>
      </c>
      <c r="E47" s="183" t="s">
        <v>41</v>
      </c>
      <c r="F47" s="171" t="s">
        <v>255</v>
      </c>
      <c r="G47" s="171" t="s">
        <v>256</v>
      </c>
      <c r="H47" s="205">
        <v>45</v>
      </c>
      <c r="I47" s="47" t="s">
        <v>251</v>
      </c>
      <c r="J47" s="206">
        <v>585</v>
      </c>
      <c r="K47" s="206">
        <v>0</v>
      </c>
      <c r="L47" s="206">
        <v>17</v>
      </c>
      <c r="M47" s="206">
        <v>17</v>
      </c>
      <c r="N47" s="206">
        <v>9945</v>
      </c>
      <c r="O47" s="206">
        <v>14</v>
      </c>
      <c r="P47" s="207">
        <v>88</v>
      </c>
      <c r="Q47" s="208">
        <v>0.4</v>
      </c>
      <c r="R47" s="61">
        <v>492.80000000000007</v>
      </c>
      <c r="S47" s="62" t="s">
        <v>257</v>
      </c>
      <c r="T47" s="207">
        <v>0</v>
      </c>
      <c r="U47" s="206">
        <v>0</v>
      </c>
      <c r="V47" s="388" t="s">
        <v>45</v>
      </c>
      <c r="W47" s="206">
        <v>10437.799999999999</v>
      </c>
    </row>
    <row r="48" spans="1:23" ht="25" x14ac:dyDescent="0.2">
      <c r="A48" s="213" t="s">
        <v>219</v>
      </c>
      <c r="B48" s="214" t="s">
        <v>38</v>
      </c>
      <c r="C48" s="215" t="s">
        <v>39</v>
      </c>
      <c r="D48" s="215" t="s">
        <v>40</v>
      </c>
      <c r="E48" s="177" t="s">
        <v>260</v>
      </c>
      <c r="F48" s="216" t="s">
        <v>232</v>
      </c>
      <c r="G48" s="216" t="s">
        <v>233</v>
      </c>
      <c r="H48" s="217">
        <v>45</v>
      </c>
      <c r="I48" s="215" t="s">
        <v>57</v>
      </c>
      <c r="J48" s="218">
        <v>585</v>
      </c>
      <c r="K48" s="218">
        <v>0</v>
      </c>
      <c r="L48" s="218">
        <v>0</v>
      </c>
      <c r="M48" s="218">
        <v>0</v>
      </c>
      <c r="N48" s="218">
        <v>0</v>
      </c>
      <c r="O48" s="218">
        <v>0</v>
      </c>
      <c r="P48" s="219">
        <v>88</v>
      </c>
      <c r="Q48" s="220">
        <v>0.4</v>
      </c>
      <c r="R48" s="127">
        <v>0</v>
      </c>
      <c r="S48" s="128" t="s">
        <v>261</v>
      </c>
      <c r="T48" s="219">
        <v>0</v>
      </c>
      <c r="U48" s="218">
        <v>0</v>
      </c>
      <c r="V48" s="389" t="s">
        <v>45</v>
      </c>
      <c r="W48" s="218">
        <v>0</v>
      </c>
    </row>
    <row r="49" spans="1:23" ht="89" customHeight="1" x14ac:dyDescent="0.2">
      <c r="A49" s="52" t="s">
        <v>322</v>
      </c>
      <c r="B49" s="53" t="s">
        <v>52</v>
      </c>
      <c r="C49" s="34" t="s">
        <v>39</v>
      </c>
      <c r="D49" s="34" t="s">
        <v>54</v>
      </c>
      <c r="E49" s="54" t="s">
        <v>91</v>
      </c>
      <c r="F49" s="69" t="s">
        <v>323</v>
      </c>
      <c r="G49" s="69" t="s">
        <v>324</v>
      </c>
      <c r="H49" s="35">
        <v>45</v>
      </c>
      <c r="I49" s="53" t="s">
        <v>57</v>
      </c>
      <c r="J49" s="93">
        <v>585</v>
      </c>
      <c r="K49" s="94">
        <v>17</v>
      </c>
      <c r="L49" s="94">
        <v>0</v>
      </c>
      <c r="M49" s="94">
        <v>17</v>
      </c>
      <c r="N49" s="63">
        <v>9945</v>
      </c>
      <c r="O49" s="95">
        <v>28</v>
      </c>
      <c r="P49" s="95">
        <v>100</v>
      </c>
      <c r="Q49" s="131">
        <v>0.4</v>
      </c>
      <c r="R49" s="131">
        <v>1120</v>
      </c>
      <c r="S49" s="226" t="s">
        <v>325</v>
      </c>
      <c r="T49" s="95">
        <v>300</v>
      </c>
      <c r="U49" s="63">
        <v>5100</v>
      </c>
      <c r="V49" s="36" t="s">
        <v>326</v>
      </c>
      <c r="W49" s="63">
        <v>16165</v>
      </c>
    </row>
    <row r="50" spans="1:23" ht="37" x14ac:dyDescent="0.2">
      <c r="A50" s="52" t="s">
        <v>329</v>
      </c>
      <c r="B50" s="53"/>
      <c r="C50" s="33" t="s">
        <v>39</v>
      </c>
      <c r="D50" s="33" t="s">
        <v>154</v>
      </c>
      <c r="E50" s="69" t="s">
        <v>179</v>
      </c>
      <c r="F50" s="69" t="s">
        <v>127</v>
      </c>
      <c r="G50" s="69" t="s">
        <v>197</v>
      </c>
      <c r="H50" s="35">
        <v>45</v>
      </c>
      <c r="I50" s="53" t="s">
        <v>44</v>
      </c>
      <c r="J50" s="93">
        <v>1200</v>
      </c>
      <c r="K50" s="94">
        <v>0</v>
      </c>
      <c r="L50" s="94">
        <v>20</v>
      </c>
      <c r="M50" s="94">
        <v>20</v>
      </c>
      <c r="N50" s="63">
        <v>24000</v>
      </c>
      <c r="O50" s="95">
        <v>0</v>
      </c>
      <c r="P50" s="95">
        <v>0</v>
      </c>
      <c r="Q50" s="131">
        <v>0.4</v>
      </c>
      <c r="R50" s="96">
        <v>0</v>
      </c>
      <c r="S50" s="69"/>
      <c r="T50" s="63">
        <v>0</v>
      </c>
      <c r="U50" s="63">
        <v>0</v>
      </c>
      <c r="V50" s="36"/>
      <c r="W50" s="63">
        <v>24000</v>
      </c>
    </row>
    <row r="51" spans="1:23" ht="75" customHeight="1" x14ac:dyDescent="0.2">
      <c r="A51" s="52" t="s">
        <v>329</v>
      </c>
      <c r="B51" s="394" t="s">
        <v>1039</v>
      </c>
      <c r="C51" s="395" t="s">
        <v>39</v>
      </c>
      <c r="D51" s="395" t="s">
        <v>154</v>
      </c>
      <c r="E51" s="396" t="s">
        <v>305</v>
      </c>
      <c r="F51" s="396" t="s">
        <v>323</v>
      </c>
      <c r="G51" s="396" t="s">
        <v>197</v>
      </c>
      <c r="H51" s="35">
        <v>45</v>
      </c>
      <c r="I51" s="53" t="s">
        <v>57</v>
      </c>
      <c r="J51" s="93">
        <v>585</v>
      </c>
      <c r="K51" s="94">
        <v>0</v>
      </c>
      <c r="L51" s="94">
        <v>0</v>
      </c>
      <c r="M51" s="94">
        <v>0</v>
      </c>
      <c r="N51" s="63">
        <v>0</v>
      </c>
      <c r="O51" s="95">
        <v>0</v>
      </c>
      <c r="P51" s="95">
        <v>181</v>
      </c>
      <c r="Q51" s="131">
        <v>0.4</v>
      </c>
      <c r="R51" s="96">
        <v>0</v>
      </c>
      <c r="S51" s="69"/>
      <c r="T51" s="63">
        <v>0</v>
      </c>
      <c r="U51" s="63">
        <v>0</v>
      </c>
      <c r="V51" s="36" t="s">
        <v>332</v>
      </c>
      <c r="W51" s="63">
        <v>0</v>
      </c>
    </row>
    <row r="52" spans="1:23" ht="37" x14ac:dyDescent="0.2">
      <c r="A52" s="52" t="s">
        <v>329</v>
      </c>
      <c r="B52" s="53"/>
      <c r="C52" s="34" t="s">
        <v>39</v>
      </c>
      <c r="D52" s="34" t="s">
        <v>54</v>
      </c>
      <c r="E52" s="54" t="s">
        <v>213</v>
      </c>
      <c r="F52" s="69" t="s">
        <v>336</v>
      </c>
      <c r="G52" s="69" t="s">
        <v>197</v>
      </c>
      <c r="H52" s="35">
        <v>45</v>
      </c>
      <c r="I52" s="53" t="s">
        <v>44</v>
      </c>
      <c r="J52" s="93">
        <v>1200</v>
      </c>
      <c r="K52" s="94">
        <v>0</v>
      </c>
      <c r="L52" s="94">
        <v>17</v>
      </c>
      <c r="M52" s="94">
        <v>17</v>
      </c>
      <c r="N52" s="63">
        <v>20400</v>
      </c>
      <c r="O52" s="95">
        <v>0</v>
      </c>
      <c r="P52" s="95">
        <v>0</v>
      </c>
      <c r="Q52" s="131">
        <v>0.4</v>
      </c>
      <c r="R52" s="131">
        <v>0</v>
      </c>
      <c r="S52" s="82"/>
      <c r="T52" s="95">
        <v>0</v>
      </c>
      <c r="U52" s="63">
        <v>0</v>
      </c>
      <c r="V52" s="36" t="s">
        <v>45</v>
      </c>
      <c r="W52" s="63">
        <v>20400</v>
      </c>
    </row>
    <row r="53" spans="1:23" x14ac:dyDescent="0.2">
      <c r="A53" s="52" t="s">
        <v>329</v>
      </c>
      <c r="B53" s="53"/>
      <c r="C53" s="34" t="s">
        <v>39</v>
      </c>
      <c r="D53" s="34" t="s">
        <v>54</v>
      </c>
      <c r="E53" s="54" t="s">
        <v>339</v>
      </c>
      <c r="F53" s="69" t="s">
        <v>127</v>
      </c>
      <c r="G53" s="69" t="s">
        <v>324</v>
      </c>
      <c r="H53" s="35">
        <v>45</v>
      </c>
      <c r="I53" s="53" t="s">
        <v>44</v>
      </c>
      <c r="J53" s="93">
        <v>1200</v>
      </c>
      <c r="K53" s="94">
        <v>17</v>
      </c>
      <c r="L53" s="94">
        <v>0</v>
      </c>
      <c r="M53" s="94">
        <v>17</v>
      </c>
      <c r="N53" s="63">
        <v>20400</v>
      </c>
      <c r="O53" s="95">
        <v>0</v>
      </c>
      <c r="P53" s="95">
        <v>0</v>
      </c>
      <c r="Q53" s="131">
        <v>0.4</v>
      </c>
      <c r="R53" s="131">
        <v>0</v>
      </c>
      <c r="S53" s="82"/>
      <c r="T53" s="95">
        <v>0</v>
      </c>
      <c r="U53" s="63">
        <v>0</v>
      </c>
      <c r="V53" s="36" t="s">
        <v>45</v>
      </c>
      <c r="W53" s="63">
        <v>20400</v>
      </c>
    </row>
    <row r="54" spans="1:23" ht="92" customHeight="1" x14ac:dyDescent="0.2">
      <c r="A54" s="52" t="s">
        <v>329</v>
      </c>
      <c r="B54" s="53"/>
      <c r="C54" s="34" t="s">
        <v>39</v>
      </c>
      <c r="D54" s="34" t="s">
        <v>54</v>
      </c>
      <c r="E54" s="54" t="s">
        <v>91</v>
      </c>
      <c r="F54" s="69" t="s">
        <v>323</v>
      </c>
      <c r="G54" s="69" t="s">
        <v>324</v>
      </c>
      <c r="H54" s="35">
        <v>45</v>
      </c>
      <c r="I54" s="53" t="s">
        <v>57</v>
      </c>
      <c r="J54" s="93">
        <v>585</v>
      </c>
      <c r="K54" s="94">
        <v>0</v>
      </c>
      <c r="L54" s="94">
        <v>17</v>
      </c>
      <c r="M54" s="94">
        <v>17</v>
      </c>
      <c r="N54" s="63">
        <v>9945</v>
      </c>
      <c r="O54" s="95">
        <v>28</v>
      </c>
      <c r="P54" s="95">
        <v>100</v>
      </c>
      <c r="Q54" s="131">
        <v>0.4</v>
      </c>
      <c r="R54" s="131">
        <v>1120</v>
      </c>
      <c r="S54" s="222" t="s">
        <v>343</v>
      </c>
      <c r="T54" s="95">
        <v>300</v>
      </c>
      <c r="U54" s="63">
        <v>5100</v>
      </c>
      <c r="V54" s="36" t="s">
        <v>326</v>
      </c>
      <c r="W54" s="63">
        <v>16165</v>
      </c>
    </row>
    <row r="55" spans="1:23" ht="92" customHeight="1" x14ac:dyDescent="0.2">
      <c r="A55" s="52" t="s">
        <v>329</v>
      </c>
      <c r="B55" s="53"/>
      <c r="C55" s="34" t="s">
        <v>39</v>
      </c>
      <c r="D55" s="34" t="s">
        <v>54</v>
      </c>
      <c r="E55" s="54" t="s">
        <v>231</v>
      </c>
      <c r="F55" s="54" t="s">
        <v>127</v>
      </c>
      <c r="G55" s="69" t="s">
        <v>197</v>
      </c>
      <c r="H55" s="35">
        <v>45</v>
      </c>
      <c r="I55" s="53" t="s">
        <v>251</v>
      </c>
      <c r="J55" s="93">
        <v>585</v>
      </c>
      <c r="K55" s="94">
        <v>0</v>
      </c>
      <c r="L55" s="94">
        <v>20</v>
      </c>
      <c r="M55" s="94">
        <v>20</v>
      </c>
      <c r="N55" s="63">
        <v>11700</v>
      </c>
      <c r="O55" s="95">
        <v>28</v>
      </c>
      <c r="P55" s="95">
        <v>8</v>
      </c>
      <c r="Q55" s="131">
        <v>0.4</v>
      </c>
      <c r="R55" s="96">
        <v>89.600000000000009</v>
      </c>
      <c r="S55" s="69" t="s">
        <v>345</v>
      </c>
      <c r="T55" s="63">
        <v>300</v>
      </c>
      <c r="U55" s="63">
        <v>6000</v>
      </c>
      <c r="V55" s="36" t="s">
        <v>326</v>
      </c>
      <c r="W55" s="63">
        <v>17789.599999999999</v>
      </c>
    </row>
    <row r="56" spans="1:23" ht="78" customHeight="1" x14ac:dyDescent="0.2">
      <c r="A56" s="52" t="s">
        <v>329</v>
      </c>
      <c r="B56" s="394" t="s">
        <v>988</v>
      </c>
      <c r="C56" s="395" t="s">
        <v>39</v>
      </c>
      <c r="D56" s="395" t="s">
        <v>54</v>
      </c>
      <c r="E56" s="396" t="s">
        <v>318</v>
      </c>
      <c r="F56" s="396" t="s">
        <v>127</v>
      </c>
      <c r="G56" s="396" t="s">
        <v>197</v>
      </c>
      <c r="H56" s="399">
        <v>45</v>
      </c>
      <c r="I56" s="394" t="s">
        <v>251</v>
      </c>
      <c r="J56" s="400">
        <v>585</v>
      </c>
      <c r="K56" s="397">
        <v>0</v>
      </c>
      <c r="L56" s="397">
        <v>20</v>
      </c>
      <c r="M56" s="397">
        <v>20</v>
      </c>
      <c r="N56" s="97">
        <v>11700</v>
      </c>
      <c r="O56" s="398">
        <v>28</v>
      </c>
      <c r="P56" s="398">
        <v>80</v>
      </c>
      <c r="Q56" s="401">
        <v>0.4</v>
      </c>
      <c r="R56" s="402">
        <v>896</v>
      </c>
      <c r="S56" s="396" t="s">
        <v>986</v>
      </c>
      <c r="T56" s="97">
        <v>300</v>
      </c>
      <c r="U56" s="97">
        <v>6000</v>
      </c>
      <c r="V56" s="403" t="s">
        <v>326</v>
      </c>
      <c r="W56" s="97">
        <v>18596</v>
      </c>
    </row>
    <row r="57" spans="1:23" ht="87" customHeight="1" x14ac:dyDescent="0.2">
      <c r="A57" s="52" t="s">
        <v>329</v>
      </c>
      <c r="B57" s="53"/>
      <c r="C57" s="34" t="s">
        <v>39</v>
      </c>
      <c r="D57" s="34" t="s">
        <v>54</v>
      </c>
      <c r="E57" s="54" t="s">
        <v>220</v>
      </c>
      <c r="F57" s="54" t="s">
        <v>323</v>
      </c>
      <c r="G57" s="69" t="s">
        <v>324</v>
      </c>
      <c r="H57" s="35">
        <v>45</v>
      </c>
      <c r="I57" s="53" t="s">
        <v>57</v>
      </c>
      <c r="J57" s="93">
        <v>585</v>
      </c>
      <c r="K57" s="94">
        <v>0</v>
      </c>
      <c r="L57" s="94">
        <v>19</v>
      </c>
      <c r="M57" s="94">
        <v>19</v>
      </c>
      <c r="N57" s="63">
        <v>11115</v>
      </c>
      <c r="O57" s="95">
        <v>28</v>
      </c>
      <c r="P57" s="95">
        <v>14</v>
      </c>
      <c r="Q57" s="131">
        <v>0.4</v>
      </c>
      <c r="R57" s="131">
        <v>156.80000000000001</v>
      </c>
      <c r="S57" s="222" t="s">
        <v>347</v>
      </c>
      <c r="T57" s="95">
        <v>300</v>
      </c>
      <c r="U57" s="63">
        <v>5700</v>
      </c>
      <c r="V57" s="36" t="s">
        <v>326</v>
      </c>
      <c r="W57" s="63">
        <v>16971.8</v>
      </c>
    </row>
    <row r="58" spans="1:23" ht="75" customHeight="1" x14ac:dyDescent="0.2">
      <c r="A58" s="52" t="s">
        <v>329</v>
      </c>
      <c r="B58" s="53"/>
      <c r="C58" s="34" t="s">
        <v>39</v>
      </c>
      <c r="D58" s="34" t="s">
        <v>63</v>
      </c>
      <c r="E58" s="54" t="s">
        <v>237</v>
      </c>
      <c r="F58" s="54" t="s">
        <v>350</v>
      </c>
      <c r="G58" s="69" t="s">
        <v>324</v>
      </c>
      <c r="H58" s="35">
        <v>45</v>
      </c>
      <c r="I58" s="53" t="s">
        <v>351</v>
      </c>
      <c r="J58" s="93">
        <v>765</v>
      </c>
      <c r="K58" s="94">
        <v>0</v>
      </c>
      <c r="L58" s="94">
        <v>17</v>
      </c>
      <c r="M58" s="94">
        <v>17</v>
      </c>
      <c r="N58" s="63">
        <v>13005</v>
      </c>
      <c r="O58" s="95">
        <v>14</v>
      </c>
      <c r="P58" s="95">
        <v>10</v>
      </c>
      <c r="Q58" s="131">
        <v>0.4</v>
      </c>
      <c r="R58" s="96">
        <v>56</v>
      </c>
      <c r="S58" s="69" t="s">
        <v>352</v>
      </c>
      <c r="T58" s="63">
        <v>300</v>
      </c>
      <c r="U58" s="63">
        <v>5100</v>
      </c>
      <c r="V58" s="36" t="s">
        <v>326</v>
      </c>
      <c r="W58" s="63">
        <v>18161</v>
      </c>
    </row>
    <row r="59" spans="1:23" x14ac:dyDescent="0.2">
      <c r="A59" s="52" t="s">
        <v>329</v>
      </c>
      <c r="B59" s="53"/>
      <c r="C59" s="34" t="s">
        <v>39</v>
      </c>
      <c r="D59" s="34" t="s">
        <v>40</v>
      </c>
      <c r="E59" s="183" t="s">
        <v>41</v>
      </c>
      <c r="F59" s="54" t="s">
        <v>336</v>
      </c>
      <c r="G59" s="69" t="s">
        <v>324</v>
      </c>
      <c r="H59" s="35">
        <v>45</v>
      </c>
      <c r="I59" s="53" t="s">
        <v>44</v>
      </c>
      <c r="J59" s="93">
        <v>1200</v>
      </c>
      <c r="K59" s="94">
        <v>17</v>
      </c>
      <c r="L59" s="94">
        <v>0</v>
      </c>
      <c r="M59" s="94">
        <v>17</v>
      </c>
      <c r="N59" s="63">
        <v>20400</v>
      </c>
      <c r="O59" s="95">
        <v>0</v>
      </c>
      <c r="P59" s="95">
        <v>88</v>
      </c>
      <c r="Q59" s="131">
        <v>0.4</v>
      </c>
      <c r="R59" s="96">
        <v>0</v>
      </c>
      <c r="S59" s="226"/>
      <c r="T59" s="63">
        <v>0</v>
      </c>
      <c r="U59" s="63">
        <v>0</v>
      </c>
      <c r="V59" s="36" t="s">
        <v>45</v>
      </c>
      <c r="W59" s="63">
        <v>20400</v>
      </c>
    </row>
    <row r="60" spans="1:23" ht="37" x14ac:dyDescent="0.2">
      <c r="A60" s="52" t="s">
        <v>329</v>
      </c>
      <c r="B60" s="53"/>
      <c r="C60" s="34" t="s">
        <v>39</v>
      </c>
      <c r="D60" s="34" t="s">
        <v>40</v>
      </c>
      <c r="E60" s="183" t="s">
        <v>41</v>
      </c>
      <c r="F60" s="54" t="s">
        <v>127</v>
      </c>
      <c r="G60" s="69" t="s">
        <v>197</v>
      </c>
      <c r="H60" s="35">
        <v>45</v>
      </c>
      <c r="I60" s="53" t="s">
        <v>44</v>
      </c>
      <c r="J60" s="93">
        <v>1200</v>
      </c>
      <c r="K60" s="94">
        <v>0</v>
      </c>
      <c r="L60" s="94">
        <v>17</v>
      </c>
      <c r="M60" s="94">
        <v>17</v>
      </c>
      <c r="N60" s="63">
        <v>20400</v>
      </c>
      <c r="O60" s="95">
        <v>0</v>
      </c>
      <c r="P60" s="95">
        <v>88</v>
      </c>
      <c r="Q60" s="131">
        <v>0.4</v>
      </c>
      <c r="R60" s="96">
        <v>0</v>
      </c>
      <c r="S60" s="226"/>
      <c r="T60" s="63">
        <v>0</v>
      </c>
      <c r="U60" s="63">
        <v>0</v>
      </c>
      <c r="V60" s="36" t="s">
        <v>45</v>
      </c>
      <c r="W60" s="63">
        <v>20400</v>
      </c>
    </row>
    <row r="61" spans="1:23" x14ac:dyDescent="0.2">
      <c r="A61" s="52" t="s">
        <v>329</v>
      </c>
      <c r="B61" s="53"/>
      <c r="C61" s="34" t="s">
        <v>39</v>
      </c>
      <c r="D61" s="34" t="s">
        <v>40</v>
      </c>
      <c r="E61" s="54" t="s">
        <v>249</v>
      </c>
      <c r="F61" s="54" t="s">
        <v>127</v>
      </c>
      <c r="G61" s="69" t="s">
        <v>324</v>
      </c>
      <c r="H61" s="35">
        <v>45</v>
      </c>
      <c r="I61" s="53" t="s">
        <v>44</v>
      </c>
      <c r="J61" s="93">
        <v>1200</v>
      </c>
      <c r="K61" s="94">
        <v>17</v>
      </c>
      <c r="L61" s="94">
        <v>0</v>
      </c>
      <c r="M61" s="94">
        <v>17</v>
      </c>
      <c r="N61" s="63">
        <v>20400</v>
      </c>
      <c r="O61" s="95">
        <v>0</v>
      </c>
      <c r="P61" s="95">
        <v>256</v>
      </c>
      <c r="Q61" s="131">
        <v>0.4</v>
      </c>
      <c r="R61" s="96">
        <v>0</v>
      </c>
      <c r="S61" s="226"/>
      <c r="T61" s="63">
        <v>0</v>
      </c>
      <c r="U61" s="63">
        <v>0</v>
      </c>
      <c r="V61" s="36" t="s">
        <v>45</v>
      </c>
      <c r="W61" s="63">
        <v>20400</v>
      </c>
    </row>
    <row r="62" spans="1:23" ht="69" customHeight="1" x14ac:dyDescent="0.2">
      <c r="A62" s="73" t="s">
        <v>360</v>
      </c>
      <c r="B62" s="121"/>
      <c r="C62" s="186" t="s">
        <v>39</v>
      </c>
      <c r="D62" s="186" t="s">
        <v>154</v>
      </c>
      <c r="E62" s="187" t="s">
        <v>361</v>
      </c>
      <c r="F62" s="187" t="s">
        <v>298</v>
      </c>
      <c r="G62" s="74" t="s">
        <v>362</v>
      </c>
      <c r="H62" s="124">
        <v>60</v>
      </c>
      <c r="I62" s="121" t="s">
        <v>57</v>
      </c>
      <c r="J62" s="77">
        <v>585</v>
      </c>
      <c r="K62" s="78">
        <v>0</v>
      </c>
      <c r="L62" s="78">
        <v>0</v>
      </c>
      <c r="M62" s="78">
        <v>0</v>
      </c>
      <c r="N62" s="79">
        <v>0</v>
      </c>
      <c r="O62" s="80">
        <v>0</v>
      </c>
      <c r="P62" s="80">
        <v>148</v>
      </c>
      <c r="Q62" s="127">
        <v>0.4</v>
      </c>
      <c r="R62" s="81">
        <v>0</v>
      </c>
      <c r="S62" s="69" t="s">
        <v>363</v>
      </c>
      <c r="T62" s="80">
        <v>0</v>
      </c>
      <c r="U62" s="79">
        <v>0</v>
      </c>
      <c r="V62" s="386" t="s">
        <v>364</v>
      </c>
      <c r="W62" s="79">
        <v>0</v>
      </c>
    </row>
    <row r="63" spans="1:23" ht="85" customHeight="1" x14ac:dyDescent="0.2">
      <c r="A63" s="73" t="s">
        <v>360</v>
      </c>
      <c r="B63" s="121"/>
      <c r="C63" s="122" t="s">
        <v>39</v>
      </c>
      <c r="D63" s="122" t="s">
        <v>154</v>
      </c>
      <c r="E63" s="74" t="s">
        <v>305</v>
      </c>
      <c r="F63" s="74" t="s">
        <v>367</v>
      </c>
      <c r="G63" s="74" t="s">
        <v>362</v>
      </c>
      <c r="H63" s="124">
        <v>60</v>
      </c>
      <c r="I63" s="121" t="s">
        <v>57</v>
      </c>
      <c r="J63" s="77">
        <v>585</v>
      </c>
      <c r="K63" s="78">
        <v>0</v>
      </c>
      <c r="L63" s="78">
        <v>0</v>
      </c>
      <c r="M63" s="78">
        <v>0</v>
      </c>
      <c r="N63" s="79">
        <v>0</v>
      </c>
      <c r="O63" s="80">
        <v>0</v>
      </c>
      <c r="P63" s="80">
        <v>181</v>
      </c>
      <c r="Q63" s="127">
        <v>0.4</v>
      </c>
      <c r="R63" s="81">
        <v>0</v>
      </c>
      <c r="S63" s="74" t="s">
        <v>368</v>
      </c>
      <c r="T63" s="80">
        <v>0</v>
      </c>
      <c r="U63" s="79">
        <v>0</v>
      </c>
      <c r="V63" s="386" t="s">
        <v>364</v>
      </c>
      <c r="W63" s="79">
        <v>0</v>
      </c>
    </row>
    <row r="64" spans="1:23" ht="66" customHeight="1" x14ac:dyDescent="0.2">
      <c r="A64" s="52" t="s">
        <v>360</v>
      </c>
      <c r="B64" s="53"/>
      <c r="C64" s="34" t="s">
        <v>39</v>
      </c>
      <c r="D64" s="34" t="s">
        <v>54</v>
      </c>
      <c r="E64" s="54" t="s">
        <v>371</v>
      </c>
      <c r="F64" s="54" t="s">
        <v>286</v>
      </c>
      <c r="G64" s="69" t="s">
        <v>362</v>
      </c>
      <c r="H64" s="35">
        <v>60</v>
      </c>
      <c r="I64" s="53" t="s">
        <v>57</v>
      </c>
      <c r="J64" s="93">
        <v>585</v>
      </c>
      <c r="K64" s="94">
        <v>22</v>
      </c>
      <c r="L64" s="94">
        <v>0</v>
      </c>
      <c r="M64" s="94">
        <v>22</v>
      </c>
      <c r="N64" s="63">
        <v>12870</v>
      </c>
      <c r="O64" s="95">
        <v>36</v>
      </c>
      <c r="P64" s="95">
        <v>22</v>
      </c>
      <c r="Q64" s="131">
        <v>0.4</v>
      </c>
      <c r="R64" s="96">
        <v>316.8</v>
      </c>
      <c r="S64" s="69" t="s">
        <v>372</v>
      </c>
      <c r="T64" s="63">
        <v>0</v>
      </c>
      <c r="U64" s="63">
        <v>0</v>
      </c>
      <c r="V64" s="36" t="s">
        <v>373</v>
      </c>
      <c r="W64" s="63">
        <v>13186.8</v>
      </c>
    </row>
    <row r="65" spans="1:23" ht="82" customHeight="1" x14ac:dyDescent="0.2">
      <c r="A65" s="52" t="s">
        <v>360</v>
      </c>
      <c r="B65" s="394" t="s">
        <v>985</v>
      </c>
      <c r="C65" s="395" t="s">
        <v>39</v>
      </c>
      <c r="D65" s="395" t="s">
        <v>54</v>
      </c>
      <c r="E65" s="396" t="s">
        <v>231</v>
      </c>
      <c r="F65" s="396" t="s">
        <v>286</v>
      </c>
      <c r="G65" s="69" t="s">
        <v>362</v>
      </c>
      <c r="H65" s="35">
        <v>60</v>
      </c>
      <c r="I65" s="53" t="s">
        <v>57</v>
      </c>
      <c r="J65" s="93">
        <v>585</v>
      </c>
      <c r="K65" s="94">
        <v>0</v>
      </c>
      <c r="L65" s="397">
        <v>0</v>
      </c>
      <c r="M65" s="94">
        <v>0</v>
      </c>
      <c r="N65" s="63">
        <v>0</v>
      </c>
      <c r="O65" s="398">
        <v>0</v>
      </c>
      <c r="P65" s="95">
        <v>8</v>
      </c>
      <c r="Q65" s="131">
        <v>0.4</v>
      </c>
      <c r="R65" s="96">
        <v>0</v>
      </c>
      <c r="S65" s="69" t="s">
        <v>375</v>
      </c>
      <c r="T65" s="63">
        <v>0</v>
      </c>
      <c r="U65" s="63">
        <v>0</v>
      </c>
      <c r="V65" s="36" t="s">
        <v>373</v>
      </c>
      <c r="W65" s="63">
        <v>0</v>
      </c>
    </row>
    <row r="66" spans="1:23" ht="37" x14ac:dyDescent="0.2">
      <c r="A66" s="73" t="s">
        <v>360</v>
      </c>
      <c r="B66" s="121"/>
      <c r="C66" s="122" t="s">
        <v>39</v>
      </c>
      <c r="D66" s="122" t="s">
        <v>54</v>
      </c>
      <c r="E66" s="74" t="s">
        <v>377</v>
      </c>
      <c r="F66" s="74" t="s">
        <v>286</v>
      </c>
      <c r="G66" s="74" t="s">
        <v>362</v>
      </c>
      <c r="H66" s="124">
        <v>60</v>
      </c>
      <c r="I66" s="121" t="s">
        <v>57</v>
      </c>
      <c r="J66" s="77">
        <v>585</v>
      </c>
      <c r="K66" s="78">
        <v>0</v>
      </c>
      <c r="L66" s="78">
        <v>0</v>
      </c>
      <c r="M66" s="78">
        <v>0</v>
      </c>
      <c r="N66" s="79">
        <v>0</v>
      </c>
      <c r="O66" s="80">
        <v>0</v>
      </c>
      <c r="P66" s="80">
        <v>0</v>
      </c>
      <c r="Q66" s="127">
        <v>0.4</v>
      </c>
      <c r="R66" s="81">
        <v>0</v>
      </c>
      <c r="S66" s="69" t="s">
        <v>378</v>
      </c>
      <c r="T66" s="79">
        <v>0</v>
      </c>
      <c r="U66" s="79">
        <v>0</v>
      </c>
      <c r="V66" s="386" t="s">
        <v>45</v>
      </c>
      <c r="W66" s="79">
        <v>0</v>
      </c>
    </row>
    <row r="67" spans="1:23" ht="37" x14ac:dyDescent="0.2">
      <c r="A67" s="52" t="s">
        <v>360</v>
      </c>
      <c r="B67" s="53"/>
      <c r="C67" s="33" t="s">
        <v>39</v>
      </c>
      <c r="D67" s="33" t="s">
        <v>54</v>
      </c>
      <c r="E67" s="69" t="s">
        <v>100</v>
      </c>
      <c r="F67" s="69" t="s">
        <v>381</v>
      </c>
      <c r="G67" s="69" t="s">
        <v>362</v>
      </c>
      <c r="H67" s="35">
        <v>60</v>
      </c>
      <c r="I67" s="53" t="s">
        <v>57</v>
      </c>
      <c r="J67" s="93">
        <v>585</v>
      </c>
      <c r="K67" s="94">
        <v>0</v>
      </c>
      <c r="L67" s="94">
        <v>17</v>
      </c>
      <c r="M67" s="94">
        <v>17</v>
      </c>
      <c r="N67" s="63">
        <v>9945</v>
      </c>
      <c r="O67" s="95">
        <v>36</v>
      </c>
      <c r="P67" s="95">
        <v>72</v>
      </c>
      <c r="Q67" s="131">
        <v>0.4</v>
      </c>
      <c r="R67" s="96">
        <v>1036.8</v>
      </c>
      <c r="S67" s="69" t="s">
        <v>378</v>
      </c>
      <c r="T67" s="63">
        <v>0</v>
      </c>
      <c r="U67" s="63">
        <v>0</v>
      </c>
      <c r="V67" s="36" t="s">
        <v>45</v>
      </c>
      <c r="W67" s="63">
        <v>10981.8</v>
      </c>
    </row>
    <row r="68" spans="1:23" ht="37" x14ac:dyDescent="0.2">
      <c r="A68" s="52" t="s">
        <v>360</v>
      </c>
      <c r="B68" s="53"/>
      <c r="C68" s="33" t="s">
        <v>39</v>
      </c>
      <c r="D68" s="33" t="s">
        <v>54</v>
      </c>
      <c r="E68" s="69" t="s">
        <v>227</v>
      </c>
      <c r="F68" s="69" t="s">
        <v>286</v>
      </c>
      <c r="G68" s="69" t="s">
        <v>382</v>
      </c>
      <c r="H68" s="35">
        <v>45</v>
      </c>
      <c r="I68" s="53" t="s">
        <v>57</v>
      </c>
      <c r="J68" s="93">
        <v>585</v>
      </c>
      <c r="K68" s="94">
        <v>0</v>
      </c>
      <c r="L68" s="94">
        <v>18</v>
      </c>
      <c r="M68" s="94">
        <v>18</v>
      </c>
      <c r="N68" s="63">
        <v>10530</v>
      </c>
      <c r="O68" s="95">
        <v>28</v>
      </c>
      <c r="P68" s="95">
        <v>31</v>
      </c>
      <c r="Q68" s="131">
        <v>0.4</v>
      </c>
      <c r="R68" s="96">
        <v>347.2</v>
      </c>
      <c r="S68" s="69" t="s">
        <v>383</v>
      </c>
      <c r="T68" s="63">
        <v>0</v>
      </c>
      <c r="U68" s="63">
        <v>0</v>
      </c>
      <c r="V68" s="36" t="s">
        <v>45</v>
      </c>
      <c r="W68" s="63">
        <v>10877.2</v>
      </c>
    </row>
    <row r="69" spans="1:23" ht="49" x14ac:dyDescent="0.2">
      <c r="A69" s="52" t="s">
        <v>360</v>
      </c>
      <c r="B69" s="53"/>
      <c r="C69" s="33" t="s">
        <v>39</v>
      </c>
      <c r="D69" s="33" t="s">
        <v>40</v>
      </c>
      <c r="E69" s="69" t="s">
        <v>260</v>
      </c>
      <c r="F69" s="69" t="s">
        <v>286</v>
      </c>
      <c r="G69" s="69" t="s">
        <v>382</v>
      </c>
      <c r="H69" s="35">
        <v>45</v>
      </c>
      <c r="I69" s="53" t="s">
        <v>57</v>
      </c>
      <c r="J69" s="93">
        <v>585</v>
      </c>
      <c r="K69" s="94">
        <v>0</v>
      </c>
      <c r="L69" s="94">
        <v>25</v>
      </c>
      <c r="M69" s="94">
        <v>25</v>
      </c>
      <c r="N69" s="63">
        <v>14625</v>
      </c>
      <c r="O69" s="95">
        <v>28</v>
      </c>
      <c r="P69" s="95">
        <v>88</v>
      </c>
      <c r="Q69" s="131">
        <v>0.4</v>
      </c>
      <c r="R69" s="96">
        <v>985.60000000000014</v>
      </c>
      <c r="S69" s="69" t="s">
        <v>385</v>
      </c>
      <c r="T69" s="63">
        <v>0</v>
      </c>
      <c r="U69" s="63">
        <v>0</v>
      </c>
      <c r="V69" s="36" t="s">
        <v>45</v>
      </c>
      <c r="W69" s="63">
        <v>15610.6</v>
      </c>
    </row>
    <row r="70" spans="1:23" ht="75" customHeight="1" x14ac:dyDescent="0.2">
      <c r="A70" s="52" t="s">
        <v>388</v>
      </c>
      <c r="B70" s="53"/>
      <c r="C70" s="33" t="s">
        <v>39</v>
      </c>
      <c r="D70" s="33" t="s">
        <v>54</v>
      </c>
      <c r="E70" s="69" t="s">
        <v>371</v>
      </c>
      <c r="F70" s="69" t="s">
        <v>56</v>
      </c>
      <c r="G70" s="69" t="s">
        <v>389</v>
      </c>
      <c r="H70" s="35">
        <v>45</v>
      </c>
      <c r="I70" s="53" t="s">
        <v>57</v>
      </c>
      <c r="J70" s="93">
        <v>585</v>
      </c>
      <c r="K70" s="94">
        <v>19</v>
      </c>
      <c r="L70" s="94">
        <v>0</v>
      </c>
      <c r="M70" s="94">
        <v>19</v>
      </c>
      <c r="N70" s="63">
        <v>11115</v>
      </c>
      <c r="O70" s="95">
        <v>28</v>
      </c>
      <c r="P70" s="95">
        <v>22</v>
      </c>
      <c r="Q70" s="131">
        <v>0.4</v>
      </c>
      <c r="R70" s="131">
        <v>246.40000000000003</v>
      </c>
      <c r="S70" s="82" t="s">
        <v>390</v>
      </c>
      <c r="T70" s="95">
        <v>385</v>
      </c>
      <c r="U70" s="63">
        <v>7315</v>
      </c>
      <c r="V70" s="36" t="s">
        <v>391</v>
      </c>
      <c r="W70" s="63">
        <v>18676.400000000001</v>
      </c>
    </row>
    <row r="71" spans="1:23" ht="49" x14ac:dyDescent="0.2">
      <c r="A71" s="52" t="s">
        <v>388</v>
      </c>
      <c r="B71" s="53"/>
      <c r="C71" s="33" t="s">
        <v>39</v>
      </c>
      <c r="D71" s="33" t="s">
        <v>54</v>
      </c>
      <c r="E71" s="69" t="s">
        <v>339</v>
      </c>
      <c r="F71" s="69" t="s">
        <v>210</v>
      </c>
      <c r="G71" s="69" t="s">
        <v>211</v>
      </c>
      <c r="H71" s="35">
        <v>45</v>
      </c>
      <c r="I71" s="53" t="s">
        <v>44</v>
      </c>
      <c r="J71" s="93">
        <v>1200</v>
      </c>
      <c r="K71" s="94">
        <v>17</v>
      </c>
      <c r="L71" s="94">
        <v>0</v>
      </c>
      <c r="M71" s="94">
        <v>17</v>
      </c>
      <c r="N71" s="63">
        <v>20400</v>
      </c>
      <c r="O71" s="95">
        <v>0</v>
      </c>
      <c r="P71" s="95">
        <v>0</v>
      </c>
      <c r="Q71" s="131">
        <v>0.4</v>
      </c>
      <c r="R71" s="131">
        <v>0</v>
      </c>
      <c r="S71" s="82"/>
      <c r="T71" s="95">
        <v>0</v>
      </c>
      <c r="U71" s="63">
        <v>0</v>
      </c>
      <c r="V71" s="36"/>
      <c r="W71" s="63">
        <v>20400</v>
      </c>
    </row>
    <row r="72" spans="1:23" ht="73" x14ac:dyDescent="0.2">
      <c r="A72" s="52" t="s">
        <v>388</v>
      </c>
      <c r="B72" s="394" t="s">
        <v>982</v>
      </c>
      <c r="C72" s="395" t="s">
        <v>39</v>
      </c>
      <c r="D72" s="395" t="s">
        <v>54</v>
      </c>
      <c r="E72" s="396" t="s">
        <v>213</v>
      </c>
      <c r="F72" s="396" t="s">
        <v>148</v>
      </c>
      <c r="G72" s="396" t="s">
        <v>201</v>
      </c>
      <c r="H72" s="35">
        <v>45</v>
      </c>
      <c r="I72" s="53" t="s">
        <v>44</v>
      </c>
      <c r="J72" s="93">
        <v>1200</v>
      </c>
      <c r="K72" s="397">
        <v>17</v>
      </c>
      <c r="L72" s="397">
        <v>0</v>
      </c>
      <c r="M72" s="94">
        <v>17</v>
      </c>
      <c r="N72" s="63">
        <v>20400</v>
      </c>
      <c r="O72" s="95">
        <v>0</v>
      </c>
      <c r="P72" s="95">
        <v>0</v>
      </c>
      <c r="Q72" s="131">
        <v>0.4</v>
      </c>
      <c r="R72" s="131">
        <v>0</v>
      </c>
      <c r="S72" s="82"/>
      <c r="T72" s="95">
        <v>0</v>
      </c>
      <c r="U72" s="63">
        <v>0</v>
      </c>
      <c r="V72" s="36"/>
      <c r="W72" s="63">
        <v>20400</v>
      </c>
    </row>
    <row r="73" spans="1:23" ht="85" x14ac:dyDescent="0.2">
      <c r="A73" s="52" t="s">
        <v>388</v>
      </c>
      <c r="B73" s="394" t="s">
        <v>984</v>
      </c>
      <c r="C73" s="395" t="s">
        <v>39</v>
      </c>
      <c r="D73" s="395" t="s">
        <v>54</v>
      </c>
      <c r="E73" s="396" t="s">
        <v>377</v>
      </c>
      <c r="F73" s="396" t="s">
        <v>65</v>
      </c>
      <c r="G73" s="396" t="s">
        <v>389</v>
      </c>
      <c r="H73" s="35">
        <v>45</v>
      </c>
      <c r="I73" s="394" t="s">
        <v>251</v>
      </c>
      <c r="J73" s="93">
        <v>585</v>
      </c>
      <c r="K73" s="94">
        <v>17</v>
      </c>
      <c r="L73" s="94">
        <v>0</v>
      </c>
      <c r="M73" s="94">
        <v>17</v>
      </c>
      <c r="N73" s="63">
        <v>9945</v>
      </c>
      <c r="O73" s="95">
        <v>28</v>
      </c>
      <c r="P73" s="95">
        <v>110</v>
      </c>
      <c r="Q73" s="131">
        <v>0.4</v>
      </c>
      <c r="R73" s="131">
        <v>1232</v>
      </c>
      <c r="S73" s="82"/>
      <c r="T73" s="95">
        <v>385</v>
      </c>
      <c r="U73" s="63">
        <v>6545</v>
      </c>
      <c r="V73" s="36"/>
      <c r="W73" s="63">
        <v>17722</v>
      </c>
    </row>
    <row r="74" spans="1:23" ht="25" x14ac:dyDescent="0.2">
      <c r="A74" s="52" t="s">
        <v>388</v>
      </c>
      <c r="B74" s="53"/>
      <c r="C74" s="33" t="s">
        <v>39</v>
      </c>
      <c r="D74" s="33" t="s">
        <v>54</v>
      </c>
      <c r="E74" s="69" t="s">
        <v>396</v>
      </c>
      <c r="F74" s="69" t="s">
        <v>148</v>
      </c>
      <c r="G74" s="69" t="s">
        <v>389</v>
      </c>
      <c r="H74" s="35">
        <v>45</v>
      </c>
      <c r="I74" s="53" t="s">
        <v>251</v>
      </c>
      <c r="J74" s="93">
        <v>585</v>
      </c>
      <c r="K74" s="94">
        <v>0</v>
      </c>
      <c r="L74" s="94">
        <v>17</v>
      </c>
      <c r="M74" s="94">
        <v>17</v>
      </c>
      <c r="N74" s="63">
        <v>9945</v>
      </c>
      <c r="O74" s="95">
        <v>14</v>
      </c>
      <c r="P74" s="95">
        <v>121</v>
      </c>
      <c r="Q74" s="131">
        <v>0.4</v>
      </c>
      <c r="R74" s="131">
        <v>677.60000000000014</v>
      </c>
      <c r="S74" s="82"/>
      <c r="T74" s="95">
        <v>385</v>
      </c>
      <c r="U74" s="63">
        <v>6545</v>
      </c>
      <c r="V74" s="36"/>
      <c r="W74" s="63">
        <v>17167.599999999999</v>
      </c>
    </row>
    <row r="75" spans="1:23" ht="25" x14ac:dyDescent="0.2">
      <c r="A75" s="52" t="s">
        <v>388</v>
      </c>
      <c r="B75" s="53"/>
      <c r="C75" s="33" t="s">
        <v>39</v>
      </c>
      <c r="D75" s="33" t="s">
        <v>54</v>
      </c>
      <c r="E75" s="69" t="s">
        <v>396</v>
      </c>
      <c r="F75" s="69" t="s">
        <v>148</v>
      </c>
      <c r="G75" s="69" t="s">
        <v>389</v>
      </c>
      <c r="H75" s="35">
        <v>45</v>
      </c>
      <c r="I75" s="53" t="s">
        <v>251</v>
      </c>
      <c r="J75" s="93">
        <v>585</v>
      </c>
      <c r="K75" s="94">
        <v>17</v>
      </c>
      <c r="L75" s="94">
        <v>0</v>
      </c>
      <c r="M75" s="94">
        <v>17</v>
      </c>
      <c r="N75" s="63">
        <v>9945</v>
      </c>
      <c r="O75" s="95">
        <v>14</v>
      </c>
      <c r="P75" s="95">
        <v>121</v>
      </c>
      <c r="Q75" s="131">
        <v>0.4</v>
      </c>
      <c r="R75" s="131">
        <v>677.60000000000014</v>
      </c>
      <c r="S75" s="82"/>
      <c r="T75" s="95">
        <v>385</v>
      </c>
      <c r="U75" s="63">
        <v>6545</v>
      </c>
      <c r="V75" s="36"/>
      <c r="W75" s="63">
        <v>17167.599999999999</v>
      </c>
    </row>
    <row r="76" spans="1:23" ht="25" x14ac:dyDescent="0.2">
      <c r="A76" s="52" t="s">
        <v>388</v>
      </c>
      <c r="B76" s="53"/>
      <c r="C76" s="33" t="s">
        <v>39</v>
      </c>
      <c r="D76" s="33" t="s">
        <v>54</v>
      </c>
      <c r="E76" s="69" t="s">
        <v>213</v>
      </c>
      <c r="F76" s="69" t="s">
        <v>399</v>
      </c>
      <c r="G76" s="69" t="s">
        <v>400</v>
      </c>
      <c r="H76" s="35">
        <v>45</v>
      </c>
      <c r="I76" s="53" t="s">
        <v>44</v>
      </c>
      <c r="J76" s="93">
        <v>1200</v>
      </c>
      <c r="K76" s="94">
        <v>0</v>
      </c>
      <c r="L76" s="94">
        <v>17</v>
      </c>
      <c r="M76" s="94">
        <v>17</v>
      </c>
      <c r="N76" s="63">
        <v>20400</v>
      </c>
      <c r="O76" s="95">
        <v>0</v>
      </c>
      <c r="P76" s="95">
        <v>0</v>
      </c>
      <c r="Q76" s="131">
        <v>0</v>
      </c>
      <c r="R76" s="96">
        <v>0</v>
      </c>
      <c r="S76" s="82" t="s">
        <v>45</v>
      </c>
      <c r="T76" s="63">
        <v>0</v>
      </c>
      <c r="U76" s="63">
        <v>0</v>
      </c>
      <c r="V76" s="36" t="s">
        <v>45</v>
      </c>
      <c r="W76" s="63">
        <v>20400</v>
      </c>
    </row>
    <row r="77" spans="1:23" ht="25" x14ac:dyDescent="0.2">
      <c r="A77" s="52" t="s">
        <v>388</v>
      </c>
      <c r="B77" s="53"/>
      <c r="C77" s="33" t="s">
        <v>39</v>
      </c>
      <c r="D77" s="33" t="s">
        <v>54</v>
      </c>
      <c r="E77" s="69" t="s">
        <v>213</v>
      </c>
      <c r="F77" s="69" t="s">
        <v>148</v>
      </c>
      <c r="G77" s="69" t="s">
        <v>389</v>
      </c>
      <c r="H77" s="35">
        <v>45</v>
      </c>
      <c r="I77" s="53" t="s">
        <v>44</v>
      </c>
      <c r="J77" s="93">
        <v>1200</v>
      </c>
      <c r="K77" s="94">
        <v>17</v>
      </c>
      <c r="L77" s="94">
        <v>0</v>
      </c>
      <c r="M77" s="94">
        <v>17</v>
      </c>
      <c r="N77" s="63">
        <v>20400</v>
      </c>
      <c r="O77" s="95">
        <v>0</v>
      </c>
      <c r="P77" s="95">
        <v>0</v>
      </c>
      <c r="Q77" s="131">
        <v>0.4</v>
      </c>
      <c r="R77" s="131">
        <v>0</v>
      </c>
      <c r="S77" s="82"/>
      <c r="T77" s="95">
        <v>0</v>
      </c>
      <c r="U77" s="63">
        <v>0</v>
      </c>
      <c r="V77" s="36"/>
      <c r="W77" s="63">
        <v>20400</v>
      </c>
    </row>
    <row r="78" spans="1:23" ht="49" x14ac:dyDescent="0.2">
      <c r="A78" s="52" t="s">
        <v>388</v>
      </c>
      <c r="B78" s="53"/>
      <c r="C78" s="33" t="s">
        <v>39</v>
      </c>
      <c r="D78" s="33" t="s">
        <v>54</v>
      </c>
      <c r="E78" s="69" t="s">
        <v>213</v>
      </c>
      <c r="F78" s="69" t="s">
        <v>210</v>
      </c>
      <c r="G78" s="69" t="s">
        <v>211</v>
      </c>
      <c r="H78" s="35">
        <v>45</v>
      </c>
      <c r="I78" s="53" t="s">
        <v>44</v>
      </c>
      <c r="J78" s="93">
        <v>1200</v>
      </c>
      <c r="K78" s="94">
        <v>0</v>
      </c>
      <c r="L78" s="94">
        <v>17</v>
      </c>
      <c r="M78" s="94">
        <v>17</v>
      </c>
      <c r="N78" s="63">
        <v>20400</v>
      </c>
      <c r="O78" s="95">
        <v>0</v>
      </c>
      <c r="P78" s="95">
        <v>0</v>
      </c>
      <c r="Q78" s="131">
        <v>0.4</v>
      </c>
      <c r="R78" s="131">
        <v>0</v>
      </c>
      <c r="S78" s="82"/>
      <c r="T78" s="95">
        <v>0</v>
      </c>
      <c r="U78" s="63">
        <v>0</v>
      </c>
      <c r="V78" s="36"/>
      <c r="W78" s="63">
        <v>20400</v>
      </c>
    </row>
    <row r="79" spans="1:23" ht="37" x14ac:dyDescent="0.2">
      <c r="A79" s="52" t="s">
        <v>388</v>
      </c>
      <c r="B79" s="53"/>
      <c r="C79" s="33" t="s">
        <v>39</v>
      </c>
      <c r="D79" s="33" t="s">
        <v>54</v>
      </c>
      <c r="E79" s="69" t="s">
        <v>213</v>
      </c>
      <c r="F79" s="69" t="s">
        <v>404</v>
      </c>
      <c r="G79" s="69" t="s">
        <v>405</v>
      </c>
      <c r="H79" s="35">
        <v>45</v>
      </c>
      <c r="I79" s="53" t="s">
        <v>44</v>
      </c>
      <c r="J79" s="93">
        <v>1200</v>
      </c>
      <c r="K79" s="94">
        <v>0</v>
      </c>
      <c r="L79" s="94">
        <v>15</v>
      </c>
      <c r="M79" s="94">
        <v>15</v>
      </c>
      <c r="N79" s="63">
        <v>18000</v>
      </c>
      <c r="O79" s="95">
        <v>0</v>
      </c>
      <c r="P79" s="95">
        <v>0</v>
      </c>
      <c r="Q79" s="131">
        <v>0.4</v>
      </c>
      <c r="R79" s="131">
        <v>0</v>
      </c>
      <c r="S79" s="82"/>
      <c r="T79" s="95">
        <v>0</v>
      </c>
      <c r="U79" s="63">
        <v>0</v>
      </c>
      <c r="V79" s="36"/>
      <c r="W79" s="63">
        <v>18000</v>
      </c>
    </row>
    <row r="80" spans="1:23" ht="25" x14ac:dyDescent="0.2">
      <c r="A80" s="52" t="s">
        <v>407</v>
      </c>
      <c r="B80" s="53"/>
      <c r="C80" s="33" t="s">
        <v>39</v>
      </c>
      <c r="D80" s="33" t="s">
        <v>54</v>
      </c>
      <c r="E80" s="69" t="s">
        <v>213</v>
      </c>
      <c r="F80" s="69" t="s">
        <v>174</v>
      </c>
      <c r="G80" s="69" t="s">
        <v>175</v>
      </c>
      <c r="H80" s="35">
        <v>45</v>
      </c>
      <c r="I80" s="53" t="s">
        <v>44</v>
      </c>
      <c r="J80" s="93">
        <v>1200</v>
      </c>
      <c r="K80" s="94">
        <v>0</v>
      </c>
      <c r="L80" s="94">
        <v>17</v>
      </c>
      <c r="M80" s="94">
        <v>17</v>
      </c>
      <c r="N80" s="63">
        <v>20400</v>
      </c>
      <c r="O80" s="95">
        <v>0</v>
      </c>
      <c r="P80" s="95">
        <v>0</v>
      </c>
      <c r="Q80" s="131">
        <v>0.4</v>
      </c>
      <c r="R80" s="131">
        <v>0</v>
      </c>
      <c r="S80" s="242" t="s">
        <v>45</v>
      </c>
      <c r="T80" s="95">
        <v>0</v>
      </c>
      <c r="U80" s="63">
        <v>0</v>
      </c>
      <c r="V80" s="259" t="s">
        <v>45</v>
      </c>
      <c r="W80" s="63">
        <v>20400</v>
      </c>
    </row>
    <row r="81" spans="1:23" ht="37" x14ac:dyDescent="0.2">
      <c r="A81" s="52" t="s">
        <v>407</v>
      </c>
      <c r="B81" s="53" t="s">
        <v>38</v>
      </c>
      <c r="C81" s="33" t="s">
        <v>39</v>
      </c>
      <c r="D81" s="33" t="s">
        <v>40</v>
      </c>
      <c r="E81" s="164" t="s">
        <v>41</v>
      </c>
      <c r="F81" s="69" t="s">
        <v>116</v>
      </c>
      <c r="G81" s="69" t="s">
        <v>409</v>
      </c>
      <c r="H81" s="35">
        <v>45</v>
      </c>
      <c r="I81" s="53" t="s">
        <v>44</v>
      </c>
      <c r="J81" s="93">
        <v>1200</v>
      </c>
      <c r="K81" s="94">
        <v>0</v>
      </c>
      <c r="L81" s="94">
        <v>17</v>
      </c>
      <c r="M81" s="94">
        <v>17</v>
      </c>
      <c r="N81" s="63">
        <v>20400</v>
      </c>
      <c r="O81" s="63">
        <v>0</v>
      </c>
      <c r="P81" s="63">
        <v>0</v>
      </c>
      <c r="Q81" s="96">
        <v>0.4</v>
      </c>
      <c r="R81" s="96">
        <v>0</v>
      </c>
      <c r="S81" s="226"/>
      <c r="T81" s="63">
        <v>0</v>
      </c>
      <c r="U81" s="63">
        <v>0</v>
      </c>
      <c r="V81" s="36"/>
      <c r="W81" s="63">
        <v>20400</v>
      </c>
    </row>
    <row r="82" spans="1:23" ht="25" x14ac:dyDescent="0.2">
      <c r="A82" s="52" t="s">
        <v>407</v>
      </c>
      <c r="B82" s="53"/>
      <c r="C82" s="33" t="s">
        <v>39</v>
      </c>
      <c r="D82" s="33" t="s">
        <v>40</v>
      </c>
      <c r="E82" s="164" t="s">
        <v>41</v>
      </c>
      <c r="F82" s="164" t="s">
        <v>174</v>
      </c>
      <c r="G82" s="69" t="s">
        <v>175</v>
      </c>
      <c r="H82" s="35">
        <v>45</v>
      </c>
      <c r="I82" s="165" t="s">
        <v>44</v>
      </c>
      <c r="J82" s="93">
        <v>1200</v>
      </c>
      <c r="K82" s="94">
        <v>18</v>
      </c>
      <c r="L82" s="94">
        <v>0</v>
      </c>
      <c r="M82" s="94">
        <v>18</v>
      </c>
      <c r="N82" s="63">
        <v>21600</v>
      </c>
      <c r="O82" s="63">
        <v>0</v>
      </c>
      <c r="P82" s="63">
        <v>0</v>
      </c>
      <c r="Q82" s="96">
        <v>0.4</v>
      </c>
      <c r="R82" s="96">
        <v>0</v>
      </c>
      <c r="S82" s="226" t="s">
        <v>413</v>
      </c>
      <c r="T82" s="63">
        <v>0</v>
      </c>
      <c r="U82" s="63">
        <v>0</v>
      </c>
      <c r="V82" s="390"/>
      <c r="W82" s="63">
        <v>21600</v>
      </c>
    </row>
    <row r="83" spans="1:23" ht="49" x14ac:dyDescent="0.2">
      <c r="A83" s="52" t="s">
        <v>407</v>
      </c>
      <c r="B83" s="394" t="s">
        <v>998</v>
      </c>
      <c r="C83" s="98" t="s">
        <v>39</v>
      </c>
      <c r="D83" s="395" t="s">
        <v>416</v>
      </c>
      <c r="E83" s="409" t="s">
        <v>417</v>
      </c>
      <c r="F83" s="409" t="s">
        <v>174</v>
      </c>
      <c r="G83" s="396" t="s">
        <v>175</v>
      </c>
      <c r="H83" s="35">
        <v>45</v>
      </c>
      <c r="I83" s="165" t="s">
        <v>44</v>
      </c>
      <c r="J83" s="93">
        <v>1200</v>
      </c>
      <c r="K83" s="94">
        <v>0</v>
      </c>
      <c r="L83" s="94">
        <v>17</v>
      </c>
      <c r="M83" s="94">
        <v>17</v>
      </c>
      <c r="N83" s="63">
        <v>20400</v>
      </c>
      <c r="O83" s="63">
        <v>0</v>
      </c>
      <c r="P83" s="63">
        <v>0</v>
      </c>
      <c r="Q83" s="96">
        <v>0.4</v>
      </c>
      <c r="R83" s="96">
        <v>0</v>
      </c>
      <c r="S83" s="226"/>
      <c r="T83" s="63">
        <v>0</v>
      </c>
      <c r="U83" s="63">
        <v>0</v>
      </c>
      <c r="V83" s="36"/>
      <c r="W83" s="63">
        <v>20400</v>
      </c>
    </row>
    <row r="84" spans="1:23" ht="52" customHeight="1" x14ac:dyDescent="0.2">
      <c r="A84" s="52" t="s">
        <v>420</v>
      </c>
      <c r="B84" s="53" t="s">
        <v>38</v>
      </c>
      <c r="C84" s="163" t="s">
        <v>39</v>
      </c>
      <c r="D84" s="163" t="s">
        <v>154</v>
      </c>
      <c r="E84" s="164" t="s">
        <v>421</v>
      </c>
      <c r="F84" s="164" t="s">
        <v>422</v>
      </c>
      <c r="G84" s="164" t="s">
        <v>204</v>
      </c>
      <c r="H84" s="35">
        <v>60</v>
      </c>
      <c r="I84" s="165" t="s">
        <v>57</v>
      </c>
      <c r="J84" s="93">
        <v>585</v>
      </c>
      <c r="K84" s="94">
        <v>0</v>
      </c>
      <c r="L84" s="94">
        <v>21</v>
      </c>
      <c r="M84" s="94">
        <v>21</v>
      </c>
      <c r="N84" s="63">
        <v>12285</v>
      </c>
      <c r="O84" s="63">
        <v>28</v>
      </c>
      <c r="P84" s="63">
        <v>138</v>
      </c>
      <c r="Q84" s="96">
        <v>0.4</v>
      </c>
      <c r="R84" s="96">
        <v>1545.6000000000001</v>
      </c>
      <c r="S84" s="226"/>
      <c r="T84" s="63">
        <v>300</v>
      </c>
      <c r="U84" s="63">
        <v>6300</v>
      </c>
      <c r="V84" s="36" t="s">
        <v>423</v>
      </c>
      <c r="W84" s="63">
        <v>20130.599999999999</v>
      </c>
    </row>
    <row r="85" spans="1:23" ht="53" customHeight="1" x14ac:dyDescent="0.2">
      <c r="A85" s="52" t="s">
        <v>420</v>
      </c>
      <c r="B85" s="53"/>
      <c r="C85" s="163" t="s">
        <v>39</v>
      </c>
      <c r="D85" s="163" t="s">
        <v>154</v>
      </c>
      <c r="E85" s="164" t="s">
        <v>421</v>
      </c>
      <c r="F85" s="164" t="s">
        <v>422</v>
      </c>
      <c r="G85" s="164" t="s">
        <v>204</v>
      </c>
      <c r="H85" s="35">
        <v>60</v>
      </c>
      <c r="I85" s="165" t="s">
        <v>57</v>
      </c>
      <c r="J85" s="93">
        <v>585</v>
      </c>
      <c r="K85" s="94">
        <v>19</v>
      </c>
      <c r="L85" s="94">
        <v>0</v>
      </c>
      <c r="M85" s="94">
        <v>19</v>
      </c>
      <c r="N85" s="63">
        <v>11115</v>
      </c>
      <c r="O85" s="63">
        <v>28</v>
      </c>
      <c r="P85" s="63">
        <v>138</v>
      </c>
      <c r="Q85" s="96">
        <v>0.4</v>
      </c>
      <c r="R85" s="96">
        <v>1545.6000000000001</v>
      </c>
      <c r="S85" s="69" t="s">
        <v>426</v>
      </c>
      <c r="T85" s="63">
        <v>300</v>
      </c>
      <c r="U85" s="63">
        <v>5700</v>
      </c>
      <c r="V85" s="36" t="s">
        <v>423</v>
      </c>
      <c r="W85" s="63">
        <v>18360.599999999999</v>
      </c>
    </row>
    <row r="86" spans="1:23" ht="47" customHeight="1" x14ac:dyDescent="0.2">
      <c r="A86" s="73" t="s">
        <v>420</v>
      </c>
      <c r="B86" s="243"/>
      <c r="C86" s="122" t="s">
        <v>39</v>
      </c>
      <c r="D86" s="122" t="s">
        <v>54</v>
      </c>
      <c r="E86" s="74" t="s">
        <v>396</v>
      </c>
      <c r="F86" s="74" t="s">
        <v>427</v>
      </c>
      <c r="G86" s="74" t="s">
        <v>204</v>
      </c>
      <c r="H86" s="124">
        <v>60</v>
      </c>
      <c r="I86" s="121" t="s">
        <v>251</v>
      </c>
      <c r="J86" s="77">
        <v>585</v>
      </c>
      <c r="K86" s="78">
        <v>0</v>
      </c>
      <c r="L86" s="78">
        <v>0</v>
      </c>
      <c r="M86" s="78">
        <v>0</v>
      </c>
      <c r="N86" s="79">
        <v>0</v>
      </c>
      <c r="O86" s="79">
        <v>0</v>
      </c>
      <c r="P86" s="79">
        <v>121</v>
      </c>
      <c r="Q86" s="81">
        <v>0.4</v>
      </c>
      <c r="R86" s="81">
        <v>0</v>
      </c>
      <c r="S86" s="69" t="s">
        <v>428</v>
      </c>
      <c r="T86" s="79">
        <v>300</v>
      </c>
      <c r="U86" s="79">
        <v>0</v>
      </c>
      <c r="V86" s="386" t="s">
        <v>423</v>
      </c>
      <c r="W86" s="79">
        <v>0</v>
      </c>
    </row>
    <row r="87" spans="1:23" ht="52" customHeight="1" x14ac:dyDescent="0.2">
      <c r="A87" s="52" t="s">
        <v>420</v>
      </c>
      <c r="B87" s="121" t="s">
        <v>38</v>
      </c>
      <c r="C87" s="163" t="s">
        <v>39</v>
      </c>
      <c r="D87" s="163" t="s">
        <v>63</v>
      </c>
      <c r="E87" s="164" t="s">
        <v>237</v>
      </c>
      <c r="F87" s="164" t="s">
        <v>203</v>
      </c>
      <c r="G87" s="164" t="s">
        <v>204</v>
      </c>
      <c r="H87" s="35">
        <v>60</v>
      </c>
      <c r="I87" s="165" t="s">
        <v>251</v>
      </c>
      <c r="J87" s="93">
        <v>585</v>
      </c>
      <c r="K87" s="94">
        <v>0</v>
      </c>
      <c r="L87" s="94">
        <v>17</v>
      </c>
      <c r="M87" s="94">
        <v>17</v>
      </c>
      <c r="N87" s="63">
        <v>9945</v>
      </c>
      <c r="O87" s="63">
        <v>28</v>
      </c>
      <c r="P87" s="63">
        <v>14</v>
      </c>
      <c r="Q87" s="96">
        <v>0.4</v>
      </c>
      <c r="R87" s="96">
        <v>156.80000000000001</v>
      </c>
      <c r="S87" s="226" t="s">
        <v>431</v>
      </c>
      <c r="T87" s="63">
        <v>300</v>
      </c>
      <c r="U87" s="63">
        <v>5100</v>
      </c>
      <c r="V87" s="36" t="s">
        <v>423</v>
      </c>
      <c r="W87" s="63">
        <v>15201.8</v>
      </c>
    </row>
    <row r="88" spans="1:23" ht="25" x14ac:dyDescent="0.2">
      <c r="A88" s="52" t="s">
        <v>420</v>
      </c>
      <c r="B88" s="53"/>
      <c r="C88" s="163" t="s">
        <v>39</v>
      </c>
      <c r="D88" s="163" t="s">
        <v>40</v>
      </c>
      <c r="E88" s="164" t="s">
        <v>41</v>
      </c>
      <c r="F88" s="164" t="s">
        <v>203</v>
      </c>
      <c r="G88" s="164" t="s">
        <v>204</v>
      </c>
      <c r="H88" s="35">
        <v>60</v>
      </c>
      <c r="I88" s="165" t="s">
        <v>44</v>
      </c>
      <c r="J88" s="93">
        <v>1200</v>
      </c>
      <c r="K88" s="94">
        <v>20</v>
      </c>
      <c r="L88" s="94">
        <v>0</v>
      </c>
      <c r="M88" s="94">
        <v>20</v>
      </c>
      <c r="N88" s="63">
        <v>24000</v>
      </c>
      <c r="O88" s="63">
        <v>0</v>
      </c>
      <c r="P88" s="63">
        <v>0</v>
      </c>
      <c r="Q88" s="96">
        <v>0.4</v>
      </c>
      <c r="R88" s="96">
        <v>0</v>
      </c>
      <c r="S88" s="226"/>
      <c r="T88" s="63">
        <v>0</v>
      </c>
      <c r="U88" s="63">
        <v>0</v>
      </c>
      <c r="V88" s="36" t="s">
        <v>45</v>
      </c>
      <c r="W88" s="63">
        <v>24000</v>
      </c>
    </row>
    <row r="89" spans="1:23" ht="52" customHeight="1" x14ac:dyDescent="0.2">
      <c r="A89" s="168" t="s">
        <v>434</v>
      </c>
      <c r="B89" s="169"/>
      <c r="C89" s="163" t="s">
        <v>39</v>
      </c>
      <c r="D89" s="163" t="s">
        <v>154</v>
      </c>
      <c r="E89" s="164" t="s">
        <v>435</v>
      </c>
      <c r="F89" s="164" t="s">
        <v>436</v>
      </c>
      <c r="G89" s="164" t="s">
        <v>204</v>
      </c>
      <c r="H89" s="35">
        <v>60</v>
      </c>
      <c r="I89" s="165" t="s">
        <v>251</v>
      </c>
      <c r="J89" s="93">
        <v>585</v>
      </c>
      <c r="K89" s="94">
        <v>0</v>
      </c>
      <c r="L89" s="94">
        <v>19</v>
      </c>
      <c r="M89" s="94">
        <v>19</v>
      </c>
      <c r="N89" s="63">
        <v>11115</v>
      </c>
      <c r="O89" s="63">
        <v>29</v>
      </c>
      <c r="P89" s="63">
        <v>154</v>
      </c>
      <c r="Q89" s="96">
        <v>0.4</v>
      </c>
      <c r="R89" s="96">
        <v>1786.4</v>
      </c>
      <c r="S89" s="226" t="s">
        <v>437</v>
      </c>
      <c r="T89" s="63">
        <v>300</v>
      </c>
      <c r="U89" s="63">
        <v>5700</v>
      </c>
      <c r="V89" s="36" t="s">
        <v>423</v>
      </c>
      <c r="W89" s="63">
        <v>18601.400000000001</v>
      </c>
    </row>
    <row r="90" spans="1:23" ht="62" customHeight="1" x14ac:dyDescent="0.2">
      <c r="A90" s="52" t="s">
        <v>434</v>
      </c>
      <c r="B90" s="53"/>
      <c r="C90" s="33" t="s">
        <v>39</v>
      </c>
      <c r="D90" s="33" t="s">
        <v>40</v>
      </c>
      <c r="E90" s="69" t="s">
        <v>249</v>
      </c>
      <c r="F90" s="69" t="s">
        <v>203</v>
      </c>
      <c r="G90" s="164" t="s">
        <v>204</v>
      </c>
      <c r="H90" s="35">
        <v>60</v>
      </c>
      <c r="I90" s="53" t="s">
        <v>251</v>
      </c>
      <c r="J90" s="93">
        <v>585</v>
      </c>
      <c r="K90" s="94">
        <v>0</v>
      </c>
      <c r="L90" s="94">
        <v>17</v>
      </c>
      <c r="M90" s="94">
        <v>17</v>
      </c>
      <c r="N90" s="63">
        <v>9945</v>
      </c>
      <c r="O90" s="63">
        <v>12</v>
      </c>
      <c r="P90" s="63">
        <v>236</v>
      </c>
      <c r="Q90" s="96">
        <v>0.4</v>
      </c>
      <c r="R90" s="96">
        <v>1132.8000000000002</v>
      </c>
      <c r="S90" s="226" t="s">
        <v>440</v>
      </c>
      <c r="T90" s="63">
        <v>300</v>
      </c>
      <c r="U90" s="63">
        <v>5100</v>
      </c>
      <c r="V90" s="36" t="s">
        <v>423</v>
      </c>
      <c r="W90" s="63">
        <v>16177.8</v>
      </c>
    </row>
    <row r="91" spans="1:23" ht="85" x14ac:dyDescent="0.2">
      <c r="A91" s="52" t="s">
        <v>441</v>
      </c>
      <c r="B91" s="245" t="s">
        <v>1066</v>
      </c>
      <c r="C91" s="33" t="s">
        <v>39</v>
      </c>
      <c r="D91" s="33" t="s">
        <v>40</v>
      </c>
      <c r="E91" s="69" t="s">
        <v>249</v>
      </c>
      <c r="F91" s="69" t="s">
        <v>443</v>
      </c>
      <c r="G91" s="69" t="s">
        <v>444</v>
      </c>
      <c r="H91" s="35">
        <v>45</v>
      </c>
      <c r="I91" s="53" t="s">
        <v>57</v>
      </c>
      <c r="J91" s="93">
        <v>585</v>
      </c>
      <c r="K91" s="94">
        <v>0</v>
      </c>
      <c r="L91" s="94">
        <v>20</v>
      </c>
      <c r="M91" s="94">
        <v>20</v>
      </c>
      <c r="N91" s="63">
        <v>11700</v>
      </c>
      <c r="O91" s="63">
        <v>28</v>
      </c>
      <c r="P91" s="63">
        <v>10</v>
      </c>
      <c r="Q91" s="96">
        <v>0.4</v>
      </c>
      <c r="R91" s="96">
        <v>112</v>
      </c>
      <c r="S91" s="226" t="s">
        <v>445</v>
      </c>
      <c r="T91" s="63">
        <v>125</v>
      </c>
      <c r="U91" s="63">
        <v>2500</v>
      </c>
      <c r="V91" s="36" t="s">
        <v>446</v>
      </c>
      <c r="W91" s="63">
        <v>14312</v>
      </c>
    </row>
    <row r="92" spans="1:23" ht="80" customHeight="1" x14ac:dyDescent="0.2">
      <c r="A92" s="52" t="s">
        <v>441</v>
      </c>
      <c r="B92" s="245" t="s">
        <v>1067</v>
      </c>
      <c r="C92" s="429" t="s">
        <v>39</v>
      </c>
      <c r="D92" s="429" t="s">
        <v>40</v>
      </c>
      <c r="E92" s="428" t="s">
        <v>449</v>
      </c>
      <c r="F92" s="428" t="s">
        <v>450</v>
      </c>
      <c r="G92" s="428" t="s">
        <v>444</v>
      </c>
      <c r="H92" s="35">
        <v>45</v>
      </c>
      <c r="I92" s="53" t="s">
        <v>57</v>
      </c>
      <c r="J92" s="93">
        <v>585</v>
      </c>
      <c r="K92" s="94">
        <v>0</v>
      </c>
      <c r="L92" s="94">
        <v>24</v>
      </c>
      <c r="M92" s="94">
        <v>24</v>
      </c>
      <c r="N92" s="63">
        <v>14040</v>
      </c>
      <c r="O92" s="63">
        <v>28</v>
      </c>
      <c r="P92" s="63">
        <v>200</v>
      </c>
      <c r="Q92" s="96">
        <v>0.4</v>
      </c>
      <c r="R92" s="96">
        <v>2240</v>
      </c>
      <c r="S92" s="226"/>
      <c r="T92" s="63">
        <v>0</v>
      </c>
      <c r="U92" s="63">
        <v>0</v>
      </c>
      <c r="V92" s="36" t="s">
        <v>446</v>
      </c>
      <c r="W92" s="63">
        <v>16280</v>
      </c>
    </row>
    <row r="93" spans="1:23" ht="37" x14ac:dyDescent="0.2">
      <c r="A93" s="52" t="s">
        <v>461</v>
      </c>
      <c r="B93" s="53" t="s">
        <v>38</v>
      </c>
      <c r="C93" s="33" t="s">
        <v>39</v>
      </c>
      <c r="D93" s="33" t="s">
        <v>54</v>
      </c>
      <c r="E93" s="69" t="s">
        <v>220</v>
      </c>
      <c r="F93" s="69" t="s">
        <v>404</v>
      </c>
      <c r="G93" s="69" t="s">
        <v>405</v>
      </c>
      <c r="H93" s="35">
        <v>45</v>
      </c>
      <c r="I93" s="53" t="s">
        <v>44</v>
      </c>
      <c r="J93" s="93">
        <v>1200</v>
      </c>
      <c r="K93" s="94">
        <v>0</v>
      </c>
      <c r="L93" s="94">
        <v>17</v>
      </c>
      <c r="M93" s="94">
        <v>17</v>
      </c>
      <c r="N93" s="63">
        <v>20400</v>
      </c>
      <c r="O93" s="63">
        <v>0</v>
      </c>
      <c r="P93" s="63">
        <v>0</v>
      </c>
      <c r="Q93" s="96">
        <v>0.4</v>
      </c>
      <c r="R93" s="96">
        <v>0</v>
      </c>
      <c r="S93" s="226"/>
      <c r="T93" s="63">
        <v>0</v>
      </c>
      <c r="U93" s="63">
        <v>0</v>
      </c>
      <c r="V93" s="36"/>
      <c r="W93" s="63">
        <v>20400</v>
      </c>
    </row>
    <row r="94" spans="1:23" ht="49" x14ac:dyDescent="0.2">
      <c r="A94" s="52" t="s">
        <v>461</v>
      </c>
      <c r="B94" s="53"/>
      <c r="C94" s="33" t="s">
        <v>39</v>
      </c>
      <c r="D94" s="33" t="s">
        <v>54</v>
      </c>
      <c r="E94" s="69" t="s">
        <v>220</v>
      </c>
      <c r="F94" s="69" t="s">
        <v>210</v>
      </c>
      <c r="G94" s="69" t="s">
        <v>211</v>
      </c>
      <c r="H94" s="35">
        <v>45</v>
      </c>
      <c r="I94" s="53" t="s">
        <v>44</v>
      </c>
      <c r="J94" s="93">
        <v>1200</v>
      </c>
      <c r="K94" s="94">
        <v>0</v>
      </c>
      <c r="L94" s="94">
        <v>17</v>
      </c>
      <c r="M94" s="94">
        <v>17</v>
      </c>
      <c r="N94" s="63">
        <v>20400</v>
      </c>
      <c r="O94" s="63">
        <v>0</v>
      </c>
      <c r="P94" s="63">
        <v>0</v>
      </c>
      <c r="Q94" s="96">
        <v>0.4</v>
      </c>
      <c r="R94" s="96">
        <v>0</v>
      </c>
      <c r="S94" s="226"/>
      <c r="T94" s="63">
        <v>0</v>
      </c>
      <c r="U94" s="63">
        <v>0</v>
      </c>
      <c r="V94" s="36"/>
      <c r="W94" s="63">
        <v>20400</v>
      </c>
    </row>
    <row r="95" spans="1:23" ht="37" x14ac:dyDescent="0.2">
      <c r="A95" s="52" t="s">
        <v>461</v>
      </c>
      <c r="B95" s="53"/>
      <c r="C95" s="33" t="s">
        <v>39</v>
      </c>
      <c r="D95" s="33" t="s">
        <v>54</v>
      </c>
      <c r="E95" s="69" t="s">
        <v>100</v>
      </c>
      <c r="F95" s="69" t="s">
        <v>404</v>
      </c>
      <c r="G95" s="69" t="s">
        <v>405</v>
      </c>
      <c r="H95" s="35">
        <v>45</v>
      </c>
      <c r="I95" s="53" t="s">
        <v>44</v>
      </c>
      <c r="J95" s="93">
        <v>1200</v>
      </c>
      <c r="K95" s="94">
        <v>17</v>
      </c>
      <c r="L95" s="94">
        <v>0</v>
      </c>
      <c r="M95" s="94">
        <v>17</v>
      </c>
      <c r="N95" s="63">
        <v>20400</v>
      </c>
      <c r="O95" s="63">
        <v>0</v>
      </c>
      <c r="P95" s="63">
        <v>0</v>
      </c>
      <c r="Q95" s="96">
        <v>0.4</v>
      </c>
      <c r="R95" s="96">
        <v>0</v>
      </c>
      <c r="S95" s="226"/>
      <c r="T95" s="63">
        <v>0</v>
      </c>
      <c r="U95" s="63">
        <v>0</v>
      </c>
      <c r="V95" s="36"/>
      <c r="W95" s="63">
        <v>20400</v>
      </c>
    </row>
    <row r="96" spans="1:23" ht="37" x14ac:dyDescent="0.2">
      <c r="A96" s="52" t="s">
        <v>461</v>
      </c>
      <c r="B96" s="53"/>
      <c r="C96" s="33" t="s">
        <v>39</v>
      </c>
      <c r="D96" s="33" t="s">
        <v>40</v>
      </c>
      <c r="E96" s="164" t="s">
        <v>41</v>
      </c>
      <c r="F96" s="69" t="s">
        <v>404</v>
      </c>
      <c r="G96" s="69" t="s">
        <v>405</v>
      </c>
      <c r="H96" s="35">
        <v>45</v>
      </c>
      <c r="I96" s="53" t="s">
        <v>44</v>
      </c>
      <c r="J96" s="93">
        <v>1200</v>
      </c>
      <c r="K96" s="94">
        <v>15</v>
      </c>
      <c r="L96" s="94">
        <v>0</v>
      </c>
      <c r="M96" s="94">
        <v>15</v>
      </c>
      <c r="N96" s="63">
        <v>18000</v>
      </c>
      <c r="O96" s="63">
        <v>0</v>
      </c>
      <c r="P96" s="63">
        <v>0</v>
      </c>
      <c r="Q96" s="96">
        <v>0.4</v>
      </c>
      <c r="R96" s="96">
        <v>0</v>
      </c>
      <c r="S96" s="226"/>
      <c r="T96" s="63">
        <v>0</v>
      </c>
      <c r="U96" s="63">
        <v>0</v>
      </c>
      <c r="V96" s="36"/>
      <c r="W96" s="63">
        <v>18000</v>
      </c>
    </row>
    <row r="97" spans="1:23" ht="37" x14ac:dyDescent="0.2">
      <c r="A97" s="52" t="s">
        <v>461</v>
      </c>
      <c r="B97" s="53"/>
      <c r="C97" s="33" t="s">
        <v>39</v>
      </c>
      <c r="D97" s="33" t="s">
        <v>40</v>
      </c>
      <c r="E97" s="164" t="s">
        <v>41</v>
      </c>
      <c r="F97" s="69" t="s">
        <v>404</v>
      </c>
      <c r="G97" s="69" t="s">
        <v>405</v>
      </c>
      <c r="H97" s="35">
        <v>45</v>
      </c>
      <c r="I97" s="53" t="s">
        <v>44</v>
      </c>
      <c r="J97" s="93">
        <v>1200</v>
      </c>
      <c r="K97" s="94">
        <v>15</v>
      </c>
      <c r="L97" s="94">
        <v>0</v>
      </c>
      <c r="M97" s="94">
        <v>15</v>
      </c>
      <c r="N97" s="63">
        <v>18000</v>
      </c>
      <c r="O97" s="63">
        <v>0</v>
      </c>
      <c r="P97" s="63">
        <v>0</v>
      </c>
      <c r="Q97" s="96">
        <v>0.4</v>
      </c>
      <c r="R97" s="96">
        <v>0</v>
      </c>
      <c r="S97" s="226"/>
      <c r="T97" s="63">
        <v>0</v>
      </c>
      <c r="U97" s="63">
        <v>0</v>
      </c>
      <c r="V97" s="36"/>
      <c r="W97" s="63">
        <v>18000</v>
      </c>
    </row>
    <row r="98" spans="1:23" ht="37" x14ac:dyDescent="0.2">
      <c r="A98" s="52" t="s">
        <v>461</v>
      </c>
      <c r="B98" s="53"/>
      <c r="C98" s="33" t="s">
        <v>39</v>
      </c>
      <c r="D98" s="33" t="s">
        <v>40</v>
      </c>
      <c r="E98" s="164" t="s">
        <v>41</v>
      </c>
      <c r="F98" s="69" t="s">
        <v>200</v>
      </c>
      <c r="G98" s="69" t="s">
        <v>201</v>
      </c>
      <c r="H98" s="35">
        <v>45</v>
      </c>
      <c r="I98" s="53" t="s">
        <v>44</v>
      </c>
      <c r="J98" s="93">
        <v>1200</v>
      </c>
      <c r="K98" s="94">
        <v>0</v>
      </c>
      <c r="L98" s="94">
        <v>18</v>
      </c>
      <c r="M98" s="94">
        <v>18</v>
      </c>
      <c r="N98" s="63">
        <v>21600</v>
      </c>
      <c r="O98" s="63">
        <v>0</v>
      </c>
      <c r="P98" s="63">
        <v>88</v>
      </c>
      <c r="Q98" s="96">
        <v>0.4</v>
      </c>
      <c r="R98" s="96">
        <v>0</v>
      </c>
      <c r="S98" s="226"/>
      <c r="T98" s="63">
        <v>0</v>
      </c>
      <c r="U98" s="63">
        <v>0</v>
      </c>
      <c r="V98" s="36"/>
      <c r="W98" s="63">
        <v>21600</v>
      </c>
    </row>
    <row r="99" spans="1:23" ht="37" x14ac:dyDescent="0.2">
      <c r="A99" s="52" t="s">
        <v>461</v>
      </c>
      <c r="B99" s="53"/>
      <c r="C99" s="33" t="s">
        <v>39</v>
      </c>
      <c r="D99" s="33" t="s">
        <v>40</v>
      </c>
      <c r="E99" s="164" t="s">
        <v>41</v>
      </c>
      <c r="F99" s="69" t="s">
        <v>404</v>
      </c>
      <c r="G99" s="69" t="s">
        <v>405</v>
      </c>
      <c r="H99" s="35">
        <v>45</v>
      </c>
      <c r="I99" s="53" t="s">
        <v>44</v>
      </c>
      <c r="J99" s="93">
        <v>1200</v>
      </c>
      <c r="K99" s="94">
        <v>0</v>
      </c>
      <c r="L99" s="94">
        <v>17</v>
      </c>
      <c r="M99" s="94">
        <v>17</v>
      </c>
      <c r="N99" s="63">
        <v>20400</v>
      </c>
      <c r="O99" s="63">
        <v>0</v>
      </c>
      <c r="P99" s="63">
        <v>88</v>
      </c>
      <c r="Q99" s="96">
        <v>0.4</v>
      </c>
      <c r="R99" s="96">
        <v>0</v>
      </c>
      <c r="S99" s="226"/>
      <c r="T99" s="63">
        <v>0</v>
      </c>
      <c r="U99" s="63">
        <v>0</v>
      </c>
      <c r="V99" s="36"/>
      <c r="W99" s="63">
        <v>20400</v>
      </c>
    </row>
    <row r="100" spans="1:23" ht="37" x14ac:dyDescent="0.2">
      <c r="A100" s="73" t="s">
        <v>461</v>
      </c>
      <c r="B100" s="121"/>
      <c r="C100" s="122" t="s">
        <v>39</v>
      </c>
      <c r="D100" s="122" t="s">
        <v>40</v>
      </c>
      <c r="E100" s="74" t="s">
        <v>249</v>
      </c>
      <c r="F100" s="74" t="s">
        <v>200</v>
      </c>
      <c r="G100" s="74" t="s">
        <v>201</v>
      </c>
      <c r="H100" s="124">
        <v>45</v>
      </c>
      <c r="I100" s="121" t="s">
        <v>44</v>
      </c>
      <c r="J100" s="77">
        <v>1200</v>
      </c>
      <c r="K100" s="78">
        <v>0</v>
      </c>
      <c r="L100" s="78">
        <v>0</v>
      </c>
      <c r="M100" s="78">
        <v>0</v>
      </c>
      <c r="N100" s="79">
        <v>0</v>
      </c>
      <c r="O100" s="79">
        <v>0</v>
      </c>
      <c r="P100" s="79">
        <v>256</v>
      </c>
      <c r="Q100" s="81">
        <v>0.4</v>
      </c>
      <c r="R100" s="81">
        <v>0</v>
      </c>
      <c r="S100" s="246"/>
      <c r="T100" s="79">
        <v>0</v>
      </c>
      <c r="U100" s="79">
        <v>0</v>
      </c>
      <c r="V100" s="386"/>
      <c r="W100" s="79">
        <v>0</v>
      </c>
    </row>
    <row r="101" spans="1:23" x14ac:dyDescent="0.2">
      <c r="A101" s="52" t="s">
        <v>526</v>
      </c>
      <c r="B101" s="270" t="s">
        <v>527</v>
      </c>
      <c r="C101" s="33" t="s">
        <v>39</v>
      </c>
      <c r="D101" s="33" t="s">
        <v>149</v>
      </c>
      <c r="E101" s="164" t="s">
        <v>41</v>
      </c>
      <c r="F101" s="259" t="s">
        <v>158</v>
      </c>
      <c r="G101" s="69" t="s">
        <v>528</v>
      </c>
      <c r="H101" s="35">
        <v>0</v>
      </c>
      <c r="I101" s="53" t="s">
        <v>44</v>
      </c>
      <c r="J101" s="93">
        <v>175</v>
      </c>
      <c r="K101" s="94">
        <v>0</v>
      </c>
      <c r="L101" s="94">
        <v>0</v>
      </c>
      <c r="M101" s="94">
        <v>0</v>
      </c>
      <c r="N101" s="63">
        <v>0</v>
      </c>
      <c r="O101" s="63">
        <v>0</v>
      </c>
      <c r="P101" s="63">
        <v>0</v>
      </c>
      <c r="Q101" s="96">
        <v>0.4</v>
      </c>
      <c r="R101" s="96">
        <v>0</v>
      </c>
      <c r="S101" s="271"/>
      <c r="T101" s="63">
        <v>0</v>
      </c>
      <c r="U101" s="63">
        <v>0</v>
      </c>
      <c r="V101" s="259"/>
      <c r="W101" s="63">
        <v>0</v>
      </c>
    </row>
    <row r="102" spans="1:23" x14ac:dyDescent="0.2">
      <c r="A102" s="52" t="s">
        <v>526</v>
      </c>
      <c r="B102" s="53"/>
      <c r="C102" s="33" t="s">
        <v>39</v>
      </c>
      <c r="D102" s="33" t="s">
        <v>154</v>
      </c>
      <c r="E102" s="164" t="s">
        <v>41</v>
      </c>
      <c r="F102" s="259" t="s">
        <v>158</v>
      </c>
      <c r="G102" s="69" t="s">
        <v>528</v>
      </c>
      <c r="H102" s="35">
        <v>0</v>
      </c>
      <c r="I102" s="53" t="s">
        <v>44</v>
      </c>
      <c r="J102" s="93">
        <v>175</v>
      </c>
      <c r="K102" s="94">
        <v>0</v>
      </c>
      <c r="L102" s="94">
        <v>8</v>
      </c>
      <c r="M102" s="94">
        <v>8</v>
      </c>
      <c r="N102" s="63">
        <v>1400</v>
      </c>
      <c r="O102" s="63">
        <v>0</v>
      </c>
      <c r="P102" s="63">
        <v>0</v>
      </c>
      <c r="Q102" s="96">
        <v>0.4</v>
      </c>
      <c r="R102" s="96">
        <v>0</v>
      </c>
      <c r="S102" s="271"/>
      <c r="T102" s="63">
        <v>0</v>
      </c>
      <c r="U102" s="63">
        <v>0</v>
      </c>
      <c r="V102" s="259"/>
      <c r="W102" s="63">
        <v>1400</v>
      </c>
    </row>
    <row r="103" spans="1:23" x14ac:dyDescent="0.2">
      <c r="A103" s="52" t="s">
        <v>526</v>
      </c>
      <c r="B103" s="53"/>
      <c r="C103" s="33" t="s">
        <v>39</v>
      </c>
      <c r="D103" s="33" t="s">
        <v>54</v>
      </c>
      <c r="E103" s="164" t="s">
        <v>41</v>
      </c>
      <c r="F103" s="259" t="s">
        <v>158</v>
      </c>
      <c r="G103" s="69" t="s">
        <v>528</v>
      </c>
      <c r="H103" s="35">
        <v>0</v>
      </c>
      <c r="I103" s="53" t="s">
        <v>44</v>
      </c>
      <c r="J103" s="93">
        <v>175</v>
      </c>
      <c r="K103" s="94">
        <v>0</v>
      </c>
      <c r="L103" s="94">
        <v>9</v>
      </c>
      <c r="M103" s="94">
        <v>9</v>
      </c>
      <c r="N103" s="63">
        <v>1575</v>
      </c>
      <c r="O103" s="63">
        <v>0</v>
      </c>
      <c r="P103" s="63">
        <v>0</v>
      </c>
      <c r="Q103" s="96">
        <v>0.4</v>
      </c>
      <c r="R103" s="96">
        <v>0</v>
      </c>
      <c r="S103" s="271"/>
      <c r="T103" s="63">
        <v>0</v>
      </c>
      <c r="U103" s="63">
        <v>0</v>
      </c>
      <c r="V103" s="259"/>
      <c r="W103" s="63">
        <v>1575</v>
      </c>
    </row>
    <row r="104" spans="1:23" x14ac:dyDescent="0.2">
      <c r="A104" s="52" t="s">
        <v>526</v>
      </c>
      <c r="B104" s="53"/>
      <c r="C104" s="33" t="s">
        <v>39</v>
      </c>
      <c r="D104" s="253" t="s">
        <v>486</v>
      </c>
      <c r="E104" s="164" t="s">
        <v>41</v>
      </c>
      <c r="F104" s="259" t="s">
        <v>158</v>
      </c>
      <c r="G104" s="69" t="s">
        <v>528</v>
      </c>
      <c r="H104" s="35" t="s">
        <v>158</v>
      </c>
      <c r="I104" s="53" t="s">
        <v>44</v>
      </c>
      <c r="J104" s="93">
        <v>0</v>
      </c>
      <c r="K104" s="94">
        <v>0</v>
      </c>
      <c r="L104" s="94">
        <v>0</v>
      </c>
      <c r="M104" s="94">
        <v>0</v>
      </c>
      <c r="N104" s="63">
        <v>0</v>
      </c>
      <c r="O104" s="63">
        <v>0</v>
      </c>
      <c r="P104" s="63">
        <v>0</v>
      </c>
      <c r="Q104" s="96">
        <v>0</v>
      </c>
      <c r="R104" s="96">
        <v>0</v>
      </c>
      <c r="S104" s="271" t="s">
        <v>45</v>
      </c>
      <c r="T104" s="63">
        <v>0</v>
      </c>
      <c r="U104" s="63">
        <v>0</v>
      </c>
      <c r="V104" s="259"/>
      <c r="W104" s="63">
        <v>0</v>
      </c>
    </row>
    <row r="105" spans="1:23" ht="25" x14ac:dyDescent="0.2">
      <c r="A105" s="52" t="s">
        <v>526</v>
      </c>
      <c r="B105" s="53"/>
      <c r="C105" s="33" t="s">
        <v>39</v>
      </c>
      <c r="D105" s="253" t="s">
        <v>486</v>
      </c>
      <c r="E105" s="117">
        <v>0</v>
      </c>
      <c r="F105" s="117">
        <v>15</v>
      </c>
      <c r="G105" s="268" t="s">
        <v>531</v>
      </c>
      <c r="H105" s="35">
        <v>0</v>
      </c>
      <c r="I105" s="53" t="s">
        <v>44</v>
      </c>
      <c r="J105" s="93">
        <v>175</v>
      </c>
      <c r="K105" s="94">
        <v>0</v>
      </c>
      <c r="L105" s="94">
        <v>0</v>
      </c>
      <c r="M105" s="94">
        <v>0</v>
      </c>
      <c r="N105" s="63">
        <v>0</v>
      </c>
      <c r="O105" s="63">
        <v>0</v>
      </c>
      <c r="P105" s="63">
        <v>0</v>
      </c>
      <c r="Q105" s="96">
        <v>0</v>
      </c>
      <c r="R105" s="96">
        <v>0</v>
      </c>
      <c r="S105" s="271"/>
      <c r="T105" s="63">
        <v>0</v>
      </c>
      <c r="U105" s="63">
        <v>0</v>
      </c>
      <c r="V105" s="259"/>
      <c r="W105" s="63">
        <v>0</v>
      </c>
    </row>
    <row r="106" spans="1:23" ht="25" x14ac:dyDescent="0.2">
      <c r="A106" s="52" t="s">
        <v>526</v>
      </c>
      <c r="B106" s="53"/>
      <c r="C106" s="33" t="s">
        <v>39</v>
      </c>
      <c r="D106" s="253" t="s">
        <v>486</v>
      </c>
      <c r="E106" s="117">
        <v>0</v>
      </c>
      <c r="F106" s="117">
        <v>15</v>
      </c>
      <c r="G106" s="268" t="s">
        <v>533</v>
      </c>
      <c r="H106" s="35">
        <v>0</v>
      </c>
      <c r="I106" s="53" t="s">
        <v>44</v>
      </c>
      <c r="J106" s="93">
        <v>175</v>
      </c>
      <c r="K106" s="94">
        <v>0</v>
      </c>
      <c r="L106" s="94">
        <v>0</v>
      </c>
      <c r="M106" s="94">
        <v>0</v>
      </c>
      <c r="N106" s="63">
        <v>0</v>
      </c>
      <c r="O106" s="63">
        <v>0</v>
      </c>
      <c r="P106" s="63">
        <v>0</v>
      </c>
      <c r="Q106" s="96">
        <v>0</v>
      </c>
      <c r="R106" s="96">
        <v>0</v>
      </c>
      <c r="S106" s="271"/>
      <c r="T106" s="63">
        <v>0</v>
      </c>
      <c r="U106" s="63">
        <v>0</v>
      </c>
      <c r="V106" s="259"/>
      <c r="W106" s="63">
        <v>0</v>
      </c>
    </row>
    <row r="107" spans="1:23" ht="60" x14ac:dyDescent="0.2">
      <c r="A107" s="52" t="s">
        <v>526</v>
      </c>
      <c r="B107" s="53"/>
      <c r="C107" s="33" t="s">
        <v>39</v>
      </c>
      <c r="D107" s="253" t="s">
        <v>486</v>
      </c>
      <c r="E107" s="260">
        <v>6990</v>
      </c>
      <c r="F107" s="272" t="s">
        <v>158</v>
      </c>
      <c r="G107" s="253" t="s">
        <v>535</v>
      </c>
      <c r="H107" s="35">
        <v>0</v>
      </c>
      <c r="I107" s="53" t="s">
        <v>44</v>
      </c>
      <c r="J107" s="93">
        <v>0</v>
      </c>
      <c r="K107" s="94">
        <v>0</v>
      </c>
      <c r="L107" s="94">
        <v>0</v>
      </c>
      <c r="M107" s="94">
        <v>0</v>
      </c>
      <c r="N107" s="63">
        <v>0</v>
      </c>
      <c r="O107" s="63">
        <v>0</v>
      </c>
      <c r="P107" s="63">
        <v>0</v>
      </c>
      <c r="Q107" s="96">
        <v>0</v>
      </c>
      <c r="R107" s="96">
        <v>0</v>
      </c>
      <c r="S107" s="271"/>
      <c r="T107" s="63">
        <v>0</v>
      </c>
      <c r="U107" s="63">
        <v>0</v>
      </c>
      <c r="V107" s="259"/>
      <c r="W107" s="63">
        <v>0</v>
      </c>
    </row>
    <row r="108" spans="1:23" x14ac:dyDescent="0.2">
      <c r="A108" s="52" t="s">
        <v>526</v>
      </c>
      <c r="B108" s="53"/>
      <c r="C108" s="33" t="s">
        <v>39</v>
      </c>
      <c r="D108" s="33" t="s">
        <v>63</v>
      </c>
      <c r="E108" s="164" t="s">
        <v>41</v>
      </c>
      <c r="F108" s="259" t="s">
        <v>158</v>
      </c>
      <c r="G108" s="69" t="s">
        <v>528</v>
      </c>
      <c r="H108" s="35">
        <v>0</v>
      </c>
      <c r="I108" s="53" t="s">
        <v>44</v>
      </c>
      <c r="J108" s="93">
        <v>175</v>
      </c>
      <c r="K108" s="94">
        <v>0</v>
      </c>
      <c r="L108" s="94">
        <v>5</v>
      </c>
      <c r="M108" s="94">
        <v>5</v>
      </c>
      <c r="N108" s="63">
        <v>875</v>
      </c>
      <c r="O108" s="63">
        <v>0</v>
      </c>
      <c r="P108" s="63">
        <v>0</v>
      </c>
      <c r="Q108" s="96">
        <v>0</v>
      </c>
      <c r="R108" s="96">
        <v>0</v>
      </c>
      <c r="S108" s="271"/>
      <c r="T108" s="63">
        <v>0</v>
      </c>
      <c r="U108" s="63">
        <v>0</v>
      </c>
      <c r="V108" s="259"/>
      <c r="W108" s="63">
        <v>875</v>
      </c>
    </row>
    <row r="109" spans="1:23" x14ac:dyDescent="0.2">
      <c r="A109" s="52" t="s">
        <v>526</v>
      </c>
      <c r="B109" s="53"/>
      <c r="C109" s="33" t="s">
        <v>39</v>
      </c>
      <c r="D109" s="33" t="s">
        <v>40</v>
      </c>
      <c r="E109" s="164" t="s">
        <v>41</v>
      </c>
      <c r="F109" s="259" t="s">
        <v>158</v>
      </c>
      <c r="G109" s="69" t="s">
        <v>528</v>
      </c>
      <c r="H109" s="35">
        <v>0</v>
      </c>
      <c r="I109" s="53" t="s">
        <v>44</v>
      </c>
      <c r="J109" s="93">
        <v>175</v>
      </c>
      <c r="K109" s="94">
        <v>0</v>
      </c>
      <c r="L109" s="94">
        <v>8</v>
      </c>
      <c r="M109" s="94">
        <v>8</v>
      </c>
      <c r="N109" s="63">
        <v>1400</v>
      </c>
      <c r="O109" s="63">
        <v>0</v>
      </c>
      <c r="P109" s="63">
        <v>0</v>
      </c>
      <c r="Q109" s="96">
        <v>0</v>
      </c>
      <c r="R109" s="96">
        <v>0</v>
      </c>
      <c r="S109" s="271"/>
      <c r="T109" s="63">
        <v>0</v>
      </c>
      <c r="U109" s="63">
        <v>0</v>
      </c>
      <c r="V109" s="259"/>
      <c r="W109" s="63">
        <v>1400</v>
      </c>
    </row>
    <row r="110" spans="1:23" x14ac:dyDescent="0.2">
      <c r="A110" s="248" t="s">
        <v>581</v>
      </c>
      <c r="B110" s="249"/>
      <c r="C110" s="33" t="s">
        <v>39</v>
      </c>
      <c r="D110" s="33" t="s">
        <v>154</v>
      </c>
      <c r="E110" s="69" t="s">
        <v>421</v>
      </c>
      <c r="F110" s="69" t="s">
        <v>582</v>
      </c>
      <c r="G110" s="69" t="s">
        <v>583</v>
      </c>
      <c r="H110" s="35">
        <v>45</v>
      </c>
      <c r="I110" s="53" t="s">
        <v>57</v>
      </c>
      <c r="J110" s="93">
        <v>585</v>
      </c>
      <c r="K110" s="94">
        <v>17</v>
      </c>
      <c r="L110" s="94">
        <v>0</v>
      </c>
      <c r="M110" s="94">
        <v>17</v>
      </c>
      <c r="N110" s="63">
        <v>9945</v>
      </c>
      <c r="O110" s="63">
        <v>28</v>
      </c>
      <c r="P110" s="63">
        <v>138</v>
      </c>
      <c r="Q110" s="96">
        <v>0.4</v>
      </c>
      <c r="R110" s="96">
        <v>1545.6000000000001</v>
      </c>
      <c r="S110" s="82" t="s">
        <v>584</v>
      </c>
      <c r="T110" s="95">
        <v>0</v>
      </c>
      <c r="U110" s="63">
        <v>0</v>
      </c>
      <c r="V110" s="36" t="s">
        <v>45</v>
      </c>
      <c r="W110" s="63">
        <v>11490.6</v>
      </c>
    </row>
    <row r="111" spans="1:23" x14ac:dyDescent="0.2">
      <c r="A111" s="248" t="s">
        <v>581</v>
      </c>
      <c r="B111" s="249"/>
      <c r="C111" s="33" t="s">
        <v>39</v>
      </c>
      <c r="D111" s="33" t="s">
        <v>154</v>
      </c>
      <c r="E111" s="69" t="s">
        <v>421</v>
      </c>
      <c r="F111" s="69" t="s">
        <v>582</v>
      </c>
      <c r="G111" s="69" t="s">
        <v>583</v>
      </c>
      <c r="H111" s="35">
        <v>45</v>
      </c>
      <c r="I111" s="53" t="s">
        <v>57</v>
      </c>
      <c r="J111" s="93">
        <v>585</v>
      </c>
      <c r="K111" s="94">
        <v>0</v>
      </c>
      <c r="L111" s="94">
        <v>17</v>
      </c>
      <c r="M111" s="94">
        <v>17</v>
      </c>
      <c r="N111" s="63">
        <v>9945</v>
      </c>
      <c r="O111" s="63">
        <v>28</v>
      </c>
      <c r="P111" s="63">
        <v>138</v>
      </c>
      <c r="Q111" s="96">
        <v>0.4</v>
      </c>
      <c r="R111" s="96">
        <v>1545.6000000000001</v>
      </c>
      <c r="S111" s="82" t="s">
        <v>584</v>
      </c>
      <c r="T111" s="95">
        <v>0</v>
      </c>
      <c r="U111" s="63">
        <v>0</v>
      </c>
      <c r="V111" s="36" t="s">
        <v>45</v>
      </c>
      <c r="W111" s="63">
        <v>11490.6</v>
      </c>
    </row>
    <row r="112" spans="1:23" x14ac:dyDescent="0.2">
      <c r="A112" s="73" t="s">
        <v>581</v>
      </c>
      <c r="B112" s="121"/>
      <c r="C112" s="122" t="s">
        <v>39</v>
      </c>
      <c r="D112" s="122" t="s">
        <v>54</v>
      </c>
      <c r="E112" s="74" t="s">
        <v>227</v>
      </c>
      <c r="F112" s="74" t="s">
        <v>582</v>
      </c>
      <c r="G112" s="74" t="s">
        <v>583</v>
      </c>
      <c r="H112" s="124">
        <v>45</v>
      </c>
      <c r="I112" s="121" t="s">
        <v>57</v>
      </c>
      <c r="J112" s="77">
        <v>585</v>
      </c>
      <c r="K112" s="78">
        <v>0</v>
      </c>
      <c r="L112" s="78">
        <v>0</v>
      </c>
      <c r="M112" s="78">
        <v>0</v>
      </c>
      <c r="N112" s="79">
        <v>0</v>
      </c>
      <c r="O112" s="80">
        <v>0</v>
      </c>
      <c r="P112" s="80">
        <v>22</v>
      </c>
      <c r="Q112" s="127">
        <v>0.4</v>
      </c>
      <c r="R112" s="127">
        <v>0</v>
      </c>
      <c r="S112" s="82" t="s">
        <v>588</v>
      </c>
      <c r="T112" s="80">
        <v>0</v>
      </c>
      <c r="U112" s="79">
        <v>0</v>
      </c>
      <c r="V112" s="386" t="s">
        <v>45</v>
      </c>
      <c r="W112" s="79">
        <v>0</v>
      </c>
    </row>
    <row r="113" spans="1:23" ht="49" x14ac:dyDescent="0.2">
      <c r="A113" s="52" t="s">
        <v>581</v>
      </c>
      <c r="B113" s="394" t="s">
        <v>989</v>
      </c>
      <c r="C113" s="395" t="s">
        <v>39</v>
      </c>
      <c r="D113" s="395" t="s">
        <v>54</v>
      </c>
      <c r="E113" s="396" t="s">
        <v>227</v>
      </c>
      <c r="F113" s="396" t="s">
        <v>582</v>
      </c>
      <c r="G113" s="69" t="s">
        <v>583</v>
      </c>
      <c r="H113" s="35">
        <v>45</v>
      </c>
      <c r="I113" s="53" t="s">
        <v>57</v>
      </c>
      <c r="J113" s="93">
        <v>585</v>
      </c>
      <c r="K113" s="94">
        <v>0</v>
      </c>
      <c r="L113" s="94">
        <v>25</v>
      </c>
      <c r="M113" s="94">
        <v>25</v>
      </c>
      <c r="N113" s="63">
        <v>14625</v>
      </c>
      <c r="O113" s="95">
        <v>28</v>
      </c>
      <c r="P113" s="95">
        <v>22</v>
      </c>
      <c r="Q113" s="131">
        <v>0.4</v>
      </c>
      <c r="R113" s="131">
        <v>246.40000000000003</v>
      </c>
      <c r="S113" s="82" t="s">
        <v>591</v>
      </c>
      <c r="T113" s="95">
        <v>0</v>
      </c>
      <c r="U113" s="63">
        <v>0</v>
      </c>
      <c r="V113" s="36" t="s">
        <v>45</v>
      </c>
      <c r="W113" s="63">
        <v>14871.4</v>
      </c>
    </row>
    <row r="114" spans="1:23" x14ac:dyDescent="0.2">
      <c r="A114" s="52" t="s">
        <v>581</v>
      </c>
      <c r="B114" s="53"/>
      <c r="C114" s="33" t="s">
        <v>39</v>
      </c>
      <c r="D114" s="33" t="s">
        <v>63</v>
      </c>
      <c r="E114" s="69" t="s">
        <v>291</v>
      </c>
      <c r="F114" s="69" t="s">
        <v>582</v>
      </c>
      <c r="G114" s="69" t="s">
        <v>583</v>
      </c>
      <c r="H114" s="35">
        <v>45</v>
      </c>
      <c r="I114" s="53" t="s">
        <v>57</v>
      </c>
      <c r="J114" s="93">
        <v>585</v>
      </c>
      <c r="K114" s="94">
        <v>17</v>
      </c>
      <c r="L114" s="94">
        <v>0</v>
      </c>
      <c r="M114" s="94">
        <v>17</v>
      </c>
      <c r="N114" s="63">
        <v>9945</v>
      </c>
      <c r="O114" s="95">
        <v>28</v>
      </c>
      <c r="P114" s="95">
        <v>98</v>
      </c>
      <c r="Q114" s="131">
        <v>0.4</v>
      </c>
      <c r="R114" s="131">
        <v>1097.6000000000001</v>
      </c>
      <c r="S114" s="82" t="s">
        <v>592</v>
      </c>
      <c r="T114" s="95">
        <v>0</v>
      </c>
      <c r="U114" s="63">
        <v>0</v>
      </c>
      <c r="V114" s="36" t="s">
        <v>45</v>
      </c>
      <c r="W114" s="63">
        <v>11042.6</v>
      </c>
    </row>
    <row r="115" spans="1:23" ht="25" x14ac:dyDescent="0.2">
      <c r="A115" s="52" t="s">
        <v>594</v>
      </c>
      <c r="B115" s="53"/>
      <c r="C115" s="33" t="s">
        <v>39</v>
      </c>
      <c r="D115" s="33" t="s">
        <v>63</v>
      </c>
      <c r="E115" s="69" t="s">
        <v>242</v>
      </c>
      <c r="F115" s="69" t="s">
        <v>595</v>
      </c>
      <c r="G115" s="69" t="s">
        <v>596</v>
      </c>
      <c r="H115" s="35">
        <v>45</v>
      </c>
      <c r="I115" s="53" t="s">
        <v>57</v>
      </c>
      <c r="J115" s="93">
        <v>585</v>
      </c>
      <c r="K115" s="94">
        <v>0</v>
      </c>
      <c r="L115" s="94">
        <v>17</v>
      </c>
      <c r="M115" s="94">
        <v>17</v>
      </c>
      <c r="N115" s="63">
        <v>9945</v>
      </c>
      <c r="O115" s="95">
        <v>28</v>
      </c>
      <c r="P115" s="95">
        <v>120</v>
      </c>
      <c r="Q115" s="131">
        <v>0.4</v>
      </c>
      <c r="R115" s="131">
        <v>1344</v>
      </c>
      <c r="S115" s="226" t="s">
        <v>597</v>
      </c>
      <c r="T115" s="95">
        <v>0</v>
      </c>
      <c r="U115" s="63">
        <v>0</v>
      </c>
      <c r="V115" s="36" t="s">
        <v>45</v>
      </c>
      <c r="W115" s="63">
        <v>11289</v>
      </c>
    </row>
    <row r="116" spans="1:23" ht="49" x14ac:dyDescent="0.2">
      <c r="A116" s="52" t="s">
        <v>594</v>
      </c>
      <c r="B116" s="394" t="s">
        <v>1007</v>
      </c>
      <c r="C116" s="395" t="s">
        <v>39</v>
      </c>
      <c r="D116" s="395" t="s">
        <v>63</v>
      </c>
      <c r="E116" s="396" t="s">
        <v>574</v>
      </c>
      <c r="F116" s="396" t="s">
        <v>595</v>
      </c>
      <c r="G116" s="396" t="s">
        <v>596</v>
      </c>
      <c r="H116" s="399">
        <v>45</v>
      </c>
      <c r="I116" s="394" t="s">
        <v>57</v>
      </c>
      <c r="J116" s="400">
        <v>585</v>
      </c>
      <c r="K116" s="397">
        <v>0</v>
      </c>
      <c r="L116" s="397">
        <v>0</v>
      </c>
      <c r="M116" s="397">
        <v>0</v>
      </c>
      <c r="N116" s="97">
        <v>0</v>
      </c>
      <c r="O116" s="398">
        <v>0</v>
      </c>
      <c r="P116" s="398">
        <v>14</v>
      </c>
      <c r="Q116" s="401">
        <v>0.4</v>
      </c>
      <c r="R116" s="401">
        <v>0</v>
      </c>
      <c r="S116" s="415" t="s">
        <v>599</v>
      </c>
      <c r="T116" s="398">
        <v>0</v>
      </c>
      <c r="U116" s="97">
        <v>0</v>
      </c>
      <c r="V116" s="403" t="s">
        <v>45</v>
      </c>
      <c r="W116" s="97">
        <v>0</v>
      </c>
    </row>
    <row r="117" spans="1:23" ht="61" x14ac:dyDescent="0.2">
      <c r="A117" s="52" t="s">
        <v>594</v>
      </c>
      <c r="B117" s="394" t="s">
        <v>993</v>
      </c>
      <c r="C117" s="395" t="s">
        <v>39</v>
      </c>
      <c r="D117" s="395" t="s">
        <v>63</v>
      </c>
      <c r="E117" s="396" t="s">
        <v>574</v>
      </c>
      <c r="F117" s="396" t="s">
        <v>595</v>
      </c>
      <c r="G117" s="396" t="s">
        <v>596</v>
      </c>
      <c r="H117" s="399">
        <v>45</v>
      </c>
      <c r="I117" s="394" t="s">
        <v>57</v>
      </c>
      <c r="J117" s="400">
        <v>585</v>
      </c>
      <c r="K117" s="397">
        <v>0</v>
      </c>
      <c r="L117" s="397">
        <v>0</v>
      </c>
      <c r="M117" s="397">
        <v>0</v>
      </c>
      <c r="N117" s="97">
        <v>0</v>
      </c>
      <c r="O117" s="398">
        <v>0</v>
      </c>
      <c r="P117" s="398">
        <v>14</v>
      </c>
      <c r="Q117" s="401">
        <v>0.4</v>
      </c>
      <c r="R117" s="401">
        <v>0</v>
      </c>
      <c r="S117" s="415" t="s">
        <v>599</v>
      </c>
      <c r="T117" s="398">
        <v>0</v>
      </c>
      <c r="U117" s="97">
        <v>0</v>
      </c>
      <c r="V117" s="403" t="s">
        <v>45</v>
      </c>
      <c r="W117" s="97">
        <v>0</v>
      </c>
    </row>
    <row r="118" spans="1:23" ht="61" x14ac:dyDescent="0.2">
      <c r="A118" s="52" t="s">
        <v>812</v>
      </c>
      <c r="B118" s="394" t="s">
        <v>995</v>
      </c>
      <c r="C118" s="395" t="s">
        <v>39</v>
      </c>
      <c r="D118" s="395" t="s">
        <v>63</v>
      </c>
      <c r="E118" s="396" t="s">
        <v>237</v>
      </c>
      <c r="F118" s="396" t="s">
        <v>200</v>
      </c>
      <c r="G118" s="396" t="s">
        <v>389</v>
      </c>
      <c r="H118" s="35">
        <v>45</v>
      </c>
      <c r="I118" s="53" t="s">
        <v>44</v>
      </c>
      <c r="J118" s="93">
        <v>1200</v>
      </c>
      <c r="K118" s="94">
        <v>0</v>
      </c>
      <c r="L118" s="94">
        <v>0</v>
      </c>
      <c r="M118" s="94">
        <v>0</v>
      </c>
      <c r="N118" s="63">
        <v>0</v>
      </c>
      <c r="O118" s="95">
        <v>0</v>
      </c>
      <c r="P118" s="95">
        <v>0</v>
      </c>
      <c r="Q118" s="131">
        <v>0.4</v>
      </c>
      <c r="R118" s="131">
        <v>0</v>
      </c>
      <c r="S118" s="82"/>
      <c r="T118" s="63">
        <v>0</v>
      </c>
      <c r="U118" s="63">
        <v>0</v>
      </c>
      <c r="V118" s="324"/>
      <c r="W118" s="63">
        <v>0</v>
      </c>
    </row>
    <row r="119" spans="1:23" ht="49" x14ac:dyDescent="0.2">
      <c r="A119" s="185" t="s">
        <v>815</v>
      </c>
      <c r="B119" s="185" t="s">
        <v>816</v>
      </c>
      <c r="C119" s="33" t="s">
        <v>39</v>
      </c>
      <c r="D119" s="33" t="s">
        <v>154</v>
      </c>
      <c r="E119" s="69" t="s">
        <v>179</v>
      </c>
      <c r="F119" s="69" t="s">
        <v>404</v>
      </c>
      <c r="G119" s="69" t="s">
        <v>405</v>
      </c>
      <c r="H119" s="35">
        <v>45</v>
      </c>
      <c r="I119" s="53" t="s">
        <v>44</v>
      </c>
      <c r="J119" s="93">
        <v>1200</v>
      </c>
      <c r="K119" s="94">
        <v>0</v>
      </c>
      <c r="L119" s="94">
        <v>0</v>
      </c>
      <c r="M119" s="94">
        <v>0</v>
      </c>
      <c r="N119" s="63">
        <v>0</v>
      </c>
      <c r="O119" s="95">
        <v>0</v>
      </c>
      <c r="P119" s="95">
        <v>0</v>
      </c>
      <c r="Q119" s="131">
        <v>0.4</v>
      </c>
      <c r="R119" s="131">
        <v>0</v>
      </c>
      <c r="S119" s="82"/>
      <c r="T119" s="63">
        <v>0</v>
      </c>
      <c r="U119" s="63">
        <v>0</v>
      </c>
      <c r="V119" s="36"/>
      <c r="W119" s="63">
        <v>0</v>
      </c>
    </row>
    <row r="120" spans="1:23" ht="37" x14ac:dyDescent="0.2">
      <c r="A120" s="185" t="s">
        <v>815</v>
      </c>
      <c r="B120" s="185"/>
      <c r="C120" s="33" t="s">
        <v>39</v>
      </c>
      <c r="D120" s="33" t="s">
        <v>63</v>
      </c>
      <c r="E120" s="164" t="s">
        <v>41</v>
      </c>
      <c r="F120" s="69" t="s">
        <v>404</v>
      </c>
      <c r="G120" s="69" t="s">
        <v>405</v>
      </c>
      <c r="H120" s="35">
        <v>45</v>
      </c>
      <c r="I120" s="53" t="s">
        <v>44</v>
      </c>
      <c r="J120" s="93">
        <v>1200</v>
      </c>
      <c r="K120" s="94">
        <v>0</v>
      </c>
      <c r="L120" s="94">
        <v>0</v>
      </c>
      <c r="M120" s="94">
        <v>0</v>
      </c>
      <c r="N120" s="63">
        <v>0</v>
      </c>
      <c r="O120" s="95">
        <v>0</v>
      </c>
      <c r="P120" s="95">
        <v>0</v>
      </c>
      <c r="Q120" s="131">
        <v>0.4</v>
      </c>
      <c r="R120" s="131">
        <v>0</v>
      </c>
      <c r="S120" s="82"/>
      <c r="T120" s="63">
        <v>0</v>
      </c>
      <c r="U120" s="63">
        <v>0</v>
      </c>
      <c r="V120" s="36"/>
      <c r="W120" s="63">
        <v>0</v>
      </c>
    </row>
    <row r="121" spans="1:23" ht="109" x14ac:dyDescent="0.2">
      <c r="A121" s="52" t="s">
        <v>820</v>
      </c>
      <c r="B121" s="245" t="s">
        <v>442</v>
      </c>
      <c r="C121" s="163" t="s">
        <v>39</v>
      </c>
      <c r="D121" s="163" t="s">
        <v>154</v>
      </c>
      <c r="E121" s="164" t="s">
        <v>649</v>
      </c>
      <c r="F121" s="164" t="s">
        <v>399</v>
      </c>
      <c r="G121" s="164" t="s">
        <v>821</v>
      </c>
      <c r="H121" s="35">
        <v>45</v>
      </c>
      <c r="I121" s="165" t="s">
        <v>251</v>
      </c>
      <c r="J121" s="93">
        <v>585</v>
      </c>
      <c r="K121" s="94">
        <v>17</v>
      </c>
      <c r="L121" s="94">
        <v>0</v>
      </c>
      <c r="M121" s="94">
        <v>17</v>
      </c>
      <c r="N121" s="63">
        <v>9945</v>
      </c>
      <c r="O121" s="95">
        <v>14</v>
      </c>
      <c r="P121" s="95">
        <v>116</v>
      </c>
      <c r="Q121" s="131">
        <v>0.4</v>
      </c>
      <c r="R121" s="131">
        <v>649.60000000000014</v>
      </c>
      <c r="S121" s="222" t="s">
        <v>822</v>
      </c>
      <c r="T121" s="95">
        <v>310</v>
      </c>
      <c r="U121" s="63">
        <v>5270</v>
      </c>
      <c r="V121" s="36" t="s">
        <v>823</v>
      </c>
      <c r="W121" s="63">
        <v>15864.6</v>
      </c>
    </row>
    <row r="122" spans="1:23" ht="109" x14ac:dyDescent="0.2">
      <c r="A122" s="52" t="s">
        <v>820</v>
      </c>
      <c r="B122" s="394" t="s">
        <v>1061</v>
      </c>
      <c r="C122" s="98" t="s">
        <v>39</v>
      </c>
      <c r="D122" s="98" t="s">
        <v>154</v>
      </c>
      <c r="E122" s="409" t="s">
        <v>649</v>
      </c>
      <c r="F122" s="409" t="s">
        <v>399</v>
      </c>
      <c r="G122" s="164" t="s">
        <v>821</v>
      </c>
      <c r="H122" s="35">
        <v>45</v>
      </c>
      <c r="I122" s="165" t="s">
        <v>251</v>
      </c>
      <c r="J122" s="93">
        <v>585</v>
      </c>
      <c r="K122" s="94">
        <v>0</v>
      </c>
      <c r="L122" s="94">
        <v>0</v>
      </c>
      <c r="M122" s="94">
        <v>0</v>
      </c>
      <c r="N122" s="63">
        <v>0</v>
      </c>
      <c r="O122" s="95">
        <v>0</v>
      </c>
      <c r="P122" s="95">
        <v>116</v>
      </c>
      <c r="Q122" s="131">
        <v>0.4</v>
      </c>
      <c r="R122" s="131">
        <v>0</v>
      </c>
      <c r="S122" s="222" t="s">
        <v>822</v>
      </c>
      <c r="T122" s="95">
        <v>0</v>
      </c>
      <c r="U122" s="63">
        <v>0</v>
      </c>
      <c r="V122" s="390" t="s">
        <v>823</v>
      </c>
      <c r="W122" s="63">
        <v>0</v>
      </c>
    </row>
    <row r="123" spans="1:23" ht="66" customHeight="1" x14ac:dyDescent="0.2">
      <c r="A123" s="52" t="s">
        <v>820</v>
      </c>
      <c r="B123" s="53"/>
      <c r="C123" s="163" t="s">
        <v>39</v>
      </c>
      <c r="D123" s="163" t="s">
        <v>154</v>
      </c>
      <c r="E123" s="164" t="s">
        <v>458</v>
      </c>
      <c r="F123" s="164" t="s">
        <v>827</v>
      </c>
      <c r="G123" s="69" t="s">
        <v>201</v>
      </c>
      <c r="H123" s="35">
        <v>45</v>
      </c>
      <c r="I123" s="165" t="s">
        <v>57</v>
      </c>
      <c r="J123" s="93">
        <v>585</v>
      </c>
      <c r="K123" s="94">
        <v>0</v>
      </c>
      <c r="L123" s="94">
        <v>17</v>
      </c>
      <c r="M123" s="94">
        <v>17</v>
      </c>
      <c r="N123" s="63">
        <v>9945</v>
      </c>
      <c r="O123" s="95">
        <v>28</v>
      </c>
      <c r="P123" s="95">
        <v>116</v>
      </c>
      <c r="Q123" s="131">
        <v>0.4</v>
      </c>
      <c r="R123" s="131">
        <v>1299.2000000000003</v>
      </c>
      <c r="S123" s="222" t="s">
        <v>828</v>
      </c>
      <c r="T123" s="95">
        <v>235</v>
      </c>
      <c r="U123" s="63">
        <v>3995</v>
      </c>
      <c r="V123" s="36" t="s">
        <v>829</v>
      </c>
      <c r="W123" s="63">
        <v>15239.2</v>
      </c>
    </row>
    <row r="124" spans="1:23" ht="81" customHeight="1" x14ac:dyDescent="0.2">
      <c r="A124" s="52" t="s">
        <v>820</v>
      </c>
      <c r="B124" s="53" t="s">
        <v>38</v>
      </c>
      <c r="C124" s="33" t="s">
        <v>39</v>
      </c>
      <c r="D124" s="33" t="s">
        <v>54</v>
      </c>
      <c r="E124" s="69" t="s">
        <v>477</v>
      </c>
      <c r="F124" s="69" t="s">
        <v>831</v>
      </c>
      <c r="G124" s="69" t="s">
        <v>201</v>
      </c>
      <c r="H124" s="35">
        <v>45</v>
      </c>
      <c r="I124" s="53" t="s">
        <v>57</v>
      </c>
      <c r="J124" s="93">
        <v>585</v>
      </c>
      <c r="K124" s="94">
        <v>0</v>
      </c>
      <c r="L124" s="94">
        <v>17</v>
      </c>
      <c r="M124" s="94">
        <v>17</v>
      </c>
      <c r="N124" s="63">
        <v>9945</v>
      </c>
      <c r="O124" s="95">
        <v>14</v>
      </c>
      <c r="P124" s="95">
        <v>128</v>
      </c>
      <c r="Q124" s="131">
        <v>0.4</v>
      </c>
      <c r="R124" s="131">
        <v>716.80000000000007</v>
      </c>
      <c r="S124" s="222" t="s">
        <v>832</v>
      </c>
      <c r="T124" s="95">
        <v>235</v>
      </c>
      <c r="U124" s="63">
        <v>3995</v>
      </c>
      <c r="V124" s="390" t="s">
        <v>391</v>
      </c>
      <c r="W124" s="63">
        <v>14656.8</v>
      </c>
    </row>
    <row r="125" spans="1:23" ht="64" customHeight="1" x14ac:dyDescent="0.2">
      <c r="A125" s="52" t="s">
        <v>820</v>
      </c>
      <c r="B125" s="53" t="s">
        <v>38</v>
      </c>
      <c r="C125" s="33" t="s">
        <v>39</v>
      </c>
      <c r="D125" s="33" t="s">
        <v>54</v>
      </c>
      <c r="E125" s="69" t="s">
        <v>477</v>
      </c>
      <c r="F125" s="69" t="s">
        <v>831</v>
      </c>
      <c r="G125" s="69" t="s">
        <v>201</v>
      </c>
      <c r="H125" s="35">
        <v>45</v>
      </c>
      <c r="I125" s="53" t="s">
        <v>57</v>
      </c>
      <c r="J125" s="93">
        <v>585</v>
      </c>
      <c r="K125" s="94">
        <v>17</v>
      </c>
      <c r="L125" s="94">
        <v>0</v>
      </c>
      <c r="M125" s="94">
        <v>17</v>
      </c>
      <c r="N125" s="63">
        <v>9945</v>
      </c>
      <c r="O125" s="95">
        <v>14</v>
      </c>
      <c r="P125" s="95">
        <v>128</v>
      </c>
      <c r="Q125" s="131">
        <v>0.4</v>
      </c>
      <c r="R125" s="131">
        <v>716.80000000000007</v>
      </c>
      <c r="S125" s="222" t="s">
        <v>835</v>
      </c>
      <c r="T125" s="95">
        <v>235</v>
      </c>
      <c r="U125" s="63">
        <v>3995</v>
      </c>
      <c r="V125" s="36" t="s">
        <v>391</v>
      </c>
      <c r="W125" s="63">
        <v>14656.8</v>
      </c>
    </row>
    <row r="126" spans="1:23" ht="81" customHeight="1" x14ac:dyDescent="0.2">
      <c r="A126" s="52" t="s">
        <v>820</v>
      </c>
      <c r="B126" s="394" t="s">
        <v>983</v>
      </c>
      <c r="C126" s="395" t="s">
        <v>39</v>
      </c>
      <c r="D126" s="395" t="s">
        <v>54</v>
      </c>
      <c r="E126" s="396" t="s">
        <v>220</v>
      </c>
      <c r="F126" s="396" t="s">
        <v>65</v>
      </c>
      <c r="G126" s="69" t="s">
        <v>389</v>
      </c>
      <c r="H126" s="35">
        <v>45</v>
      </c>
      <c r="I126" s="53" t="s">
        <v>57</v>
      </c>
      <c r="J126" s="93">
        <v>585</v>
      </c>
      <c r="K126" s="94">
        <v>18</v>
      </c>
      <c r="L126" s="94">
        <v>0</v>
      </c>
      <c r="M126" s="94">
        <v>18</v>
      </c>
      <c r="N126" s="63">
        <v>10530</v>
      </c>
      <c r="O126" s="95">
        <v>28</v>
      </c>
      <c r="P126" s="95">
        <v>14</v>
      </c>
      <c r="Q126" s="131">
        <v>0.4</v>
      </c>
      <c r="R126" s="96">
        <v>156.80000000000001</v>
      </c>
      <c r="S126" s="69" t="s">
        <v>836</v>
      </c>
      <c r="T126" s="95">
        <v>385</v>
      </c>
      <c r="U126" s="63">
        <v>6930</v>
      </c>
      <c r="V126" s="36" t="s">
        <v>391</v>
      </c>
      <c r="W126" s="63">
        <v>17616.8</v>
      </c>
    </row>
    <row r="127" spans="1:23" ht="84" customHeight="1" x14ac:dyDescent="0.2">
      <c r="A127" s="52" t="s">
        <v>820</v>
      </c>
      <c r="B127" s="53"/>
      <c r="C127" s="33" t="s">
        <v>39</v>
      </c>
      <c r="D127" s="33" t="s">
        <v>54</v>
      </c>
      <c r="E127" s="69" t="s">
        <v>227</v>
      </c>
      <c r="F127" s="69" t="s">
        <v>65</v>
      </c>
      <c r="G127" s="69" t="s">
        <v>389</v>
      </c>
      <c r="H127" s="35">
        <v>45</v>
      </c>
      <c r="I127" s="53" t="s">
        <v>57</v>
      </c>
      <c r="J127" s="93">
        <v>585</v>
      </c>
      <c r="K127" s="94">
        <v>17</v>
      </c>
      <c r="L127" s="94">
        <v>0</v>
      </c>
      <c r="M127" s="94">
        <v>17</v>
      </c>
      <c r="N127" s="63">
        <v>9945</v>
      </c>
      <c r="O127" s="95">
        <v>28</v>
      </c>
      <c r="P127" s="95">
        <v>31</v>
      </c>
      <c r="Q127" s="131">
        <v>0.4</v>
      </c>
      <c r="R127" s="96">
        <v>347.2</v>
      </c>
      <c r="S127" s="69" t="s">
        <v>838</v>
      </c>
      <c r="T127" s="95">
        <v>385</v>
      </c>
      <c r="U127" s="63">
        <v>6545</v>
      </c>
      <c r="V127" s="36" t="s">
        <v>391</v>
      </c>
      <c r="W127" s="63">
        <v>16837.2</v>
      </c>
    </row>
    <row r="128" spans="1:23" ht="75" customHeight="1" x14ac:dyDescent="0.2">
      <c r="A128" s="52" t="s">
        <v>820</v>
      </c>
      <c r="B128" s="53"/>
      <c r="C128" s="33" t="s">
        <v>39</v>
      </c>
      <c r="D128" s="33" t="s">
        <v>54</v>
      </c>
      <c r="E128" s="69" t="s">
        <v>231</v>
      </c>
      <c r="F128" s="69" t="s">
        <v>85</v>
      </c>
      <c r="G128" s="69" t="s">
        <v>389</v>
      </c>
      <c r="H128" s="35">
        <v>45</v>
      </c>
      <c r="I128" s="53" t="s">
        <v>251</v>
      </c>
      <c r="J128" s="93">
        <v>585</v>
      </c>
      <c r="K128" s="94">
        <v>0</v>
      </c>
      <c r="L128" s="94">
        <v>17</v>
      </c>
      <c r="M128" s="94">
        <v>17</v>
      </c>
      <c r="N128" s="63">
        <v>9945</v>
      </c>
      <c r="O128" s="95">
        <v>28</v>
      </c>
      <c r="P128" s="95">
        <v>8</v>
      </c>
      <c r="Q128" s="131">
        <v>0.4</v>
      </c>
      <c r="R128" s="131">
        <v>89.600000000000009</v>
      </c>
      <c r="S128" s="222" t="s">
        <v>841</v>
      </c>
      <c r="T128" s="95">
        <v>385</v>
      </c>
      <c r="U128" s="63">
        <v>6545</v>
      </c>
      <c r="V128" s="36" t="s">
        <v>391</v>
      </c>
      <c r="W128" s="63">
        <v>16579.599999999999</v>
      </c>
    </row>
    <row r="129" spans="1:23" ht="49" x14ac:dyDescent="0.2">
      <c r="A129" s="52" t="s">
        <v>820</v>
      </c>
      <c r="B129" s="394" t="s">
        <v>994</v>
      </c>
      <c r="C129" s="395" t="s">
        <v>39</v>
      </c>
      <c r="D129" s="395" t="s">
        <v>63</v>
      </c>
      <c r="E129" s="396" t="s">
        <v>237</v>
      </c>
      <c r="F129" s="396" t="s">
        <v>200</v>
      </c>
      <c r="G129" s="396" t="s">
        <v>201</v>
      </c>
      <c r="H129" s="35">
        <v>45</v>
      </c>
      <c r="I129" s="53" t="s">
        <v>44</v>
      </c>
      <c r="J129" s="93">
        <v>1200</v>
      </c>
      <c r="K129" s="94">
        <v>0</v>
      </c>
      <c r="L129" s="94">
        <v>20</v>
      </c>
      <c r="M129" s="94">
        <v>20</v>
      </c>
      <c r="N129" s="63">
        <v>24000</v>
      </c>
      <c r="O129" s="95">
        <v>0</v>
      </c>
      <c r="P129" s="95">
        <v>0</v>
      </c>
      <c r="Q129" s="131">
        <v>0.4</v>
      </c>
      <c r="R129" s="131">
        <v>0</v>
      </c>
      <c r="S129" s="82"/>
      <c r="T129" s="95">
        <v>0</v>
      </c>
      <c r="U129" s="63">
        <v>0</v>
      </c>
      <c r="V129" s="138"/>
      <c r="W129" s="63">
        <v>24000</v>
      </c>
    </row>
    <row r="130" spans="1:23" ht="49" x14ac:dyDescent="0.2">
      <c r="A130" s="52" t="s">
        <v>820</v>
      </c>
      <c r="B130" s="394" t="s">
        <v>996</v>
      </c>
      <c r="C130" s="395" t="s">
        <v>39</v>
      </c>
      <c r="D130" s="395" t="s">
        <v>63</v>
      </c>
      <c r="E130" s="396" t="s">
        <v>237</v>
      </c>
      <c r="F130" s="396" t="s">
        <v>200</v>
      </c>
      <c r="G130" s="396" t="s">
        <v>201</v>
      </c>
      <c r="H130" s="35">
        <v>45</v>
      </c>
      <c r="I130" s="53" t="s">
        <v>44</v>
      </c>
      <c r="J130" s="93">
        <v>1200</v>
      </c>
      <c r="K130" s="94">
        <v>17</v>
      </c>
      <c r="L130" s="94">
        <v>0</v>
      </c>
      <c r="M130" s="94">
        <v>17</v>
      </c>
      <c r="N130" s="63">
        <v>20400</v>
      </c>
      <c r="O130" s="95">
        <v>0</v>
      </c>
      <c r="P130" s="95">
        <v>0</v>
      </c>
      <c r="Q130" s="131">
        <v>0.4</v>
      </c>
      <c r="R130" s="131">
        <v>0</v>
      </c>
      <c r="S130" s="82"/>
      <c r="T130" s="95">
        <v>0</v>
      </c>
      <c r="U130" s="63">
        <v>0</v>
      </c>
      <c r="V130" s="138"/>
      <c r="W130" s="63">
        <v>20400</v>
      </c>
    </row>
    <row r="131" spans="1:23" ht="61" x14ac:dyDescent="0.2">
      <c r="A131" s="52" t="s">
        <v>820</v>
      </c>
      <c r="B131" s="394" t="s">
        <v>997</v>
      </c>
      <c r="C131" s="395" t="s">
        <v>39</v>
      </c>
      <c r="D131" s="395" t="s">
        <v>63</v>
      </c>
      <c r="E131" s="396" t="s">
        <v>237</v>
      </c>
      <c r="F131" s="396" t="s">
        <v>200</v>
      </c>
      <c r="G131" s="396" t="s">
        <v>405</v>
      </c>
      <c r="H131" s="35">
        <v>45</v>
      </c>
      <c r="I131" s="53" t="s">
        <v>44</v>
      </c>
      <c r="J131" s="93">
        <v>1200</v>
      </c>
      <c r="K131" s="94">
        <v>20</v>
      </c>
      <c r="L131" s="94">
        <v>0</v>
      </c>
      <c r="M131" s="94">
        <v>20</v>
      </c>
      <c r="N131" s="63">
        <v>24000</v>
      </c>
      <c r="O131" s="95">
        <v>0</v>
      </c>
      <c r="P131" s="95">
        <v>0</v>
      </c>
      <c r="Q131" s="131">
        <v>0.4</v>
      </c>
      <c r="R131" s="131">
        <v>0</v>
      </c>
      <c r="S131" s="82"/>
      <c r="T131" s="95">
        <v>0</v>
      </c>
      <c r="U131" s="63">
        <v>0</v>
      </c>
      <c r="V131" s="138"/>
      <c r="W131" s="63">
        <v>24000</v>
      </c>
    </row>
    <row r="132" spans="1:23" ht="37" x14ac:dyDescent="0.2">
      <c r="A132" s="52" t="s">
        <v>820</v>
      </c>
      <c r="B132" s="53"/>
      <c r="C132" s="33" t="s">
        <v>39</v>
      </c>
      <c r="D132" s="33" t="s">
        <v>63</v>
      </c>
      <c r="E132" s="69" t="s">
        <v>237</v>
      </c>
      <c r="F132" s="69" t="s">
        <v>404</v>
      </c>
      <c r="G132" s="69" t="s">
        <v>405</v>
      </c>
      <c r="H132" s="35">
        <v>45</v>
      </c>
      <c r="I132" s="53" t="s">
        <v>44</v>
      </c>
      <c r="J132" s="93">
        <v>1200</v>
      </c>
      <c r="K132" s="94">
        <v>0</v>
      </c>
      <c r="L132" s="94">
        <v>15</v>
      </c>
      <c r="M132" s="94">
        <v>15</v>
      </c>
      <c r="N132" s="63">
        <v>18000</v>
      </c>
      <c r="O132" s="95">
        <v>0</v>
      </c>
      <c r="P132" s="95">
        <v>0</v>
      </c>
      <c r="Q132" s="131">
        <v>0.4</v>
      </c>
      <c r="R132" s="131">
        <v>0</v>
      </c>
      <c r="S132" s="82"/>
      <c r="T132" s="95">
        <v>0</v>
      </c>
      <c r="U132" s="63">
        <v>0</v>
      </c>
      <c r="V132" s="36"/>
      <c r="W132" s="63">
        <v>18000</v>
      </c>
    </row>
    <row r="133" spans="1:23" ht="37" x14ac:dyDescent="0.2">
      <c r="A133" s="52" t="s">
        <v>820</v>
      </c>
      <c r="B133" s="53"/>
      <c r="C133" s="33" t="s">
        <v>39</v>
      </c>
      <c r="D133" s="33" t="s">
        <v>63</v>
      </c>
      <c r="E133" s="69" t="s">
        <v>574</v>
      </c>
      <c r="F133" s="69" t="s">
        <v>404</v>
      </c>
      <c r="G133" s="69" t="s">
        <v>405</v>
      </c>
      <c r="H133" s="35">
        <v>45</v>
      </c>
      <c r="I133" s="53" t="s">
        <v>44</v>
      </c>
      <c r="J133" s="93">
        <v>1200</v>
      </c>
      <c r="K133" s="94">
        <v>15</v>
      </c>
      <c r="L133" s="94">
        <v>0</v>
      </c>
      <c r="M133" s="94">
        <v>15</v>
      </c>
      <c r="N133" s="63">
        <v>18000</v>
      </c>
      <c r="O133" s="95">
        <v>0</v>
      </c>
      <c r="P133" s="95">
        <v>0</v>
      </c>
      <c r="Q133" s="131">
        <v>0.4</v>
      </c>
      <c r="R133" s="131">
        <v>0</v>
      </c>
      <c r="S133" s="82"/>
      <c r="T133" s="63">
        <v>0</v>
      </c>
      <c r="U133" s="63">
        <v>0</v>
      </c>
      <c r="V133" s="36"/>
      <c r="W133" s="63">
        <v>18000</v>
      </c>
    </row>
    <row r="134" spans="1:23" ht="69" customHeight="1" x14ac:dyDescent="0.2">
      <c r="A134" s="52" t="s">
        <v>820</v>
      </c>
      <c r="B134" s="53"/>
      <c r="C134" s="33" t="s">
        <v>39</v>
      </c>
      <c r="D134" s="33" t="s">
        <v>63</v>
      </c>
      <c r="E134" s="69" t="s">
        <v>574</v>
      </c>
      <c r="F134" s="69" t="s">
        <v>148</v>
      </c>
      <c r="G134" s="69" t="s">
        <v>389</v>
      </c>
      <c r="H134" s="35">
        <v>45</v>
      </c>
      <c r="I134" s="53" t="s">
        <v>251</v>
      </c>
      <c r="J134" s="93">
        <v>585</v>
      </c>
      <c r="K134" s="94">
        <v>0</v>
      </c>
      <c r="L134" s="94">
        <v>20</v>
      </c>
      <c r="M134" s="94">
        <v>20</v>
      </c>
      <c r="N134" s="63">
        <v>11700</v>
      </c>
      <c r="O134" s="95">
        <v>17</v>
      </c>
      <c r="P134" s="95">
        <v>10</v>
      </c>
      <c r="Q134" s="131">
        <v>0.4</v>
      </c>
      <c r="R134" s="131">
        <v>68</v>
      </c>
      <c r="S134" s="82"/>
      <c r="T134" s="95">
        <v>385</v>
      </c>
      <c r="U134" s="63">
        <v>7700</v>
      </c>
      <c r="V134" s="36" t="s">
        <v>391</v>
      </c>
      <c r="W134" s="63">
        <v>19468</v>
      </c>
    </row>
    <row r="135" spans="1:23" ht="77" customHeight="1" x14ac:dyDescent="0.2">
      <c r="A135" s="52" t="s">
        <v>820</v>
      </c>
      <c r="B135" s="53"/>
      <c r="C135" s="33" t="s">
        <v>39</v>
      </c>
      <c r="D135" s="33" t="s">
        <v>63</v>
      </c>
      <c r="E135" s="164" t="s">
        <v>173</v>
      </c>
      <c r="F135" s="69" t="s">
        <v>148</v>
      </c>
      <c r="G135" s="69" t="s">
        <v>201</v>
      </c>
      <c r="H135" s="35">
        <v>45</v>
      </c>
      <c r="I135" s="53" t="s">
        <v>251</v>
      </c>
      <c r="J135" s="93">
        <v>585</v>
      </c>
      <c r="K135" s="94">
        <v>20</v>
      </c>
      <c r="L135" s="94">
        <v>0</v>
      </c>
      <c r="M135" s="94">
        <v>20</v>
      </c>
      <c r="N135" s="63">
        <v>11700</v>
      </c>
      <c r="O135" s="95">
        <v>14</v>
      </c>
      <c r="P135" s="95">
        <v>88</v>
      </c>
      <c r="Q135" s="131">
        <v>0.4</v>
      </c>
      <c r="R135" s="131">
        <v>492.80000000000007</v>
      </c>
      <c r="S135" s="82" t="s">
        <v>849</v>
      </c>
      <c r="T135" s="95">
        <v>235</v>
      </c>
      <c r="U135" s="63">
        <v>4700</v>
      </c>
      <c r="V135" s="36" t="s">
        <v>391</v>
      </c>
      <c r="W135" s="63">
        <v>16892.8</v>
      </c>
    </row>
    <row r="136" spans="1:23" ht="37" x14ac:dyDescent="0.2">
      <c r="A136" s="52" t="s">
        <v>820</v>
      </c>
      <c r="B136" s="394" t="s">
        <v>442</v>
      </c>
      <c r="C136" s="395" t="s">
        <v>39</v>
      </c>
      <c r="D136" s="395" t="s">
        <v>40</v>
      </c>
      <c r="E136" s="396" t="s">
        <v>249</v>
      </c>
      <c r="F136" s="396" t="s">
        <v>200</v>
      </c>
      <c r="G136" s="69" t="s">
        <v>201</v>
      </c>
      <c r="H136" s="35">
        <v>45</v>
      </c>
      <c r="I136" s="53" t="s">
        <v>44</v>
      </c>
      <c r="J136" s="93">
        <v>1200</v>
      </c>
      <c r="K136" s="94">
        <v>0</v>
      </c>
      <c r="L136" s="94">
        <v>18</v>
      </c>
      <c r="M136" s="94">
        <v>18</v>
      </c>
      <c r="N136" s="63">
        <v>21600</v>
      </c>
      <c r="O136" s="95">
        <v>0</v>
      </c>
      <c r="P136" s="95">
        <v>0</v>
      </c>
      <c r="Q136" s="131">
        <v>0.4</v>
      </c>
      <c r="R136" s="131">
        <v>0</v>
      </c>
      <c r="S136" s="82"/>
      <c r="T136" s="95">
        <v>0</v>
      </c>
      <c r="U136" s="63">
        <v>0</v>
      </c>
      <c r="V136" s="36">
        <v>0</v>
      </c>
      <c r="W136" s="63">
        <v>21600</v>
      </c>
    </row>
    <row r="137" spans="1:23" ht="74" customHeight="1" x14ac:dyDescent="0.2">
      <c r="A137" s="52" t="s">
        <v>820</v>
      </c>
      <c r="B137" s="53"/>
      <c r="C137" s="33" t="s">
        <v>39</v>
      </c>
      <c r="D137" s="33" t="s">
        <v>40</v>
      </c>
      <c r="E137" s="69" t="s">
        <v>854</v>
      </c>
      <c r="F137" s="164" t="s">
        <v>65</v>
      </c>
      <c r="G137" s="164" t="s">
        <v>201</v>
      </c>
      <c r="H137" s="35">
        <v>45</v>
      </c>
      <c r="I137" s="165" t="s">
        <v>57</v>
      </c>
      <c r="J137" s="93">
        <v>585</v>
      </c>
      <c r="K137" s="94">
        <v>0</v>
      </c>
      <c r="L137" s="94">
        <v>17</v>
      </c>
      <c r="M137" s="94">
        <v>17</v>
      </c>
      <c r="N137" s="63">
        <v>9945</v>
      </c>
      <c r="O137" s="63">
        <v>28</v>
      </c>
      <c r="P137" s="63">
        <v>133</v>
      </c>
      <c r="Q137" s="96">
        <v>0.4</v>
      </c>
      <c r="R137" s="96">
        <v>1489.6000000000001</v>
      </c>
      <c r="S137" s="69" t="s">
        <v>855</v>
      </c>
      <c r="T137" s="63">
        <v>235</v>
      </c>
      <c r="U137" s="63">
        <v>3995</v>
      </c>
      <c r="V137" s="36" t="s">
        <v>391</v>
      </c>
      <c r="W137" s="63">
        <v>15429.6</v>
      </c>
    </row>
    <row r="138" spans="1:23" ht="25" x14ac:dyDescent="0.2">
      <c r="A138" s="52" t="s">
        <v>820</v>
      </c>
      <c r="B138" s="53"/>
      <c r="C138" s="163" t="s">
        <v>39</v>
      </c>
      <c r="D138" s="163" t="s">
        <v>40</v>
      </c>
      <c r="E138" s="164" t="s">
        <v>41</v>
      </c>
      <c r="F138" s="69" t="s">
        <v>857</v>
      </c>
      <c r="G138" s="69" t="s">
        <v>821</v>
      </c>
      <c r="H138" s="35">
        <v>45</v>
      </c>
      <c r="I138" s="165" t="s">
        <v>44</v>
      </c>
      <c r="J138" s="93">
        <v>1200</v>
      </c>
      <c r="K138" s="94">
        <v>17</v>
      </c>
      <c r="L138" s="94">
        <v>0</v>
      </c>
      <c r="M138" s="94">
        <v>17</v>
      </c>
      <c r="N138" s="63">
        <v>20400</v>
      </c>
      <c r="O138" s="63">
        <v>0</v>
      </c>
      <c r="P138" s="63">
        <v>0</v>
      </c>
      <c r="Q138" s="96">
        <v>0.4</v>
      </c>
      <c r="R138" s="96">
        <v>0</v>
      </c>
      <c r="S138" s="226"/>
      <c r="T138" s="63">
        <v>0</v>
      </c>
      <c r="U138" s="63">
        <v>0</v>
      </c>
      <c r="V138" s="390"/>
      <c r="W138" s="63">
        <v>20400</v>
      </c>
    </row>
    <row r="139" spans="1:23" ht="72" customHeight="1" x14ac:dyDescent="0.2">
      <c r="A139" s="52" t="s">
        <v>820</v>
      </c>
      <c r="B139" s="53"/>
      <c r="C139" s="33" t="s">
        <v>39</v>
      </c>
      <c r="D139" s="33" t="s">
        <v>40</v>
      </c>
      <c r="E139" s="69" t="s">
        <v>860</v>
      </c>
      <c r="F139" s="164" t="s">
        <v>65</v>
      </c>
      <c r="G139" s="164" t="s">
        <v>389</v>
      </c>
      <c r="H139" s="35">
        <v>45</v>
      </c>
      <c r="I139" s="165" t="s">
        <v>57</v>
      </c>
      <c r="J139" s="93">
        <v>585</v>
      </c>
      <c r="K139" s="94">
        <v>17</v>
      </c>
      <c r="L139" s="94">
        <v>0</v>
      </c>
      <c r="M139" s="94">
        <v>17</v>
      </c>
      <c r="N139" s="63">
        <v>9945</v>
      </c>
      <c r="O139" s="63">
        <v>28</v>
      </c>
      <c r="P139" s="63">
        <v>88</v>
      </c>
      <c r="Q139" s="96">
        <v>0.4</v>
      </c>
      <c r="R139" s="96">
        <v>985.60000000000014</v>
      </c>
      <c r="S139" s="226" t="s">
        <v>861</v>
      </c>
      <c r="T139" s="63">
        <v>385</v>
      </c>
      <c r="U139" s="63">
        <v>6545</v>
      </c>
      <c r="V139" s="390" t="s">
        <v>391</v>
      </c>
      <c r="W139" s="63">
        <v>17475.599999999999</v>
      </c>
    </row>
    <row r="140" spans="1:23" ht="49" x14ac:dyDescent="0.2">
      <c r="A140" s="52" t="s">
        <v>820</v>
      </c>
      <c r="B140" s="53"/>
      <c r="C140" s="163" t="s">
        <v>39</v>
      </c>
      <c r="D140" s="163" t="s">
        <v>40</v>
      </c>
      <c r="E140" s="164" t="s">
        <v>41</v>
      </c>
      <c r="F140" s="69" t="s">
        <v>210</v>
      </c>
      <c r="G140" s="69" t="s">
        <v>211</v>
      </c>
      <c r="H140" s="35">
        <v>45</v>
      </c>
      <c r="I140" s="165" t="s">
        <v>44</v>
      </c>
      <c r="J140" s="93">
        <v>1200</v>
      </c>
      <c r="K140" s="94">
        <v>0</v>
      </c>
      <c r="L140" s="94">
        <v>17</v>
      </c>
      <c r="M140" s="94">
        <v>17</v>
      </c>
      <c r="N140" s="63">
        <v>20400</v>
      </c>
      <c r="O140" s="95">
        <v>0</v>
      </c>
      <c r="P140" s="95">
        <v>188</v>
      </c>
      <c r="Q140" s="131">
        <v>0.4</v>
      </c>
      <c r="R140" s="131">
        <v>0</v>
      </c>
      <c r="S140" s="82"/>
      <c r="T140" s="95">
        <v>0</v>
      </c>
      <c r="U140" s="63">
        <v>0</v>
      </c>
      <c r="V140" s="36"/>
      <c r="W140" s="63">
        <v>20400</v>
      </c>
    </row>
    <row r="141" spans="1:23" ht="37" x14ac:dyDescent="0.2">
      <c r="A141" s="52" t="s">
        <v>820</v>
      </c>
      <c r="B141" s="53"/>
      <c r="C141" s="163" t="s">
        <v>39</v>
      </c>
      <c r="D141" s="163" t="s">
        <v>40</v>
      </c>
      <c r="E141" s="164" t="s">
        <v>41</v>
      </c>
      <c r="F141" s="69" t="s">
        <v>864</v>
      </c>
      <c r="G141" s="69" t="s">
        <v>865</v>
      </c>
      <c r="H141" s="35">
        <v>45</v>
      </c>
      <c r="I141" s="165" t="s">
        <v>44</v>
      </c>
      <c r="J141" s="93">
        <v>1200</v>
      </c>
      <c r="K141" s="94">
        <v>0</v>
      </c>
      <c r="L141" s="94">
        <v>17</v>
      </c>
      <c r="M141" s="94">
        <v>17</v>
      </c>
      <c r="N141" s="63">
        <v>20400</v>
      </c>
      <c r="O141" s="95">
        <v>0</v>
      </c>
      <c r="P141" s="95">
        <v>0</v>
      </c>
      <c r="Q141" s="131">
        <v>0.4</v>
      </c>
      <c r="R141" s="131">
        <v>0</v>
      </c>
      <c r="S141" s="82"/>
      <c r="T141" s="95">
        <v>0</v>
      </c>
      <c r="U141" s="63">
        <v>0</v>
      </c>
      <c r="V141" s="36" t="s">
        <v>45</v>
      </c>
      <c r="W141" s="63">
        <v>20400</v>
      </c>
    </row>
    <row r="142" spans="1:23" ht="25" x14ac:dyDescent="0.2">
      <c r="A142" s="52" t="s">
        <v>820</v>
      </c>
      <c r="B142" s="53"/>
      <c r="C142" s="33" t="s">
        <v>39</v>
      </c>
      <c r="D142" s="33" t="s">
        <v>40</v>
      </c>
      <c r="E142" s="164" t="s">
        <v>41</v>
      </c>
      <c r="F142" s="69" t="s">
        <v>65</v>
      </c>
      <c r="G142" s="69" t="s">
        <v>389</v>
      </c>
      <c r="H142" s="35">
        <v>45</v>
      </c>
      <c r="I142" s="53" t="s">
        <v>44</v>
      </c>
      <c r="J142" s="93">
        <v>1200</v>
      </c>
      <c r="K142" s="94">
        <v>0</v>
      </c>
      <c r="L142" s="94">
        <v>17</v>
      </c>
      <c r="M142" s="94">
        <v>17</v>
      </c>
      <c r="N142" s="63">
        <v>20400</v>
      </c>
      <c r="O142" s="95">
        <v>0</v>
      </c>
      <c r="P142" s="95">
        <v>0</v>
      </c>
      <c r="Q142" s="131">
        <v>0.4</v>
      </c>
      <c r="R142" s="131">
        <v>0</v>
      </c>
      <c r="S142" s="82"/>
      <c r="T142" s="95">
        <v>0</v>
      </c>
      <c r="U142" s="63">
        <v>0</v>
      </c>
      <c r="V142" s="36" t="s">
        <v>45</v>
      </c>
      <c r="W142" s="63">
        <v>20400</v>
      </c>
    </row>
    <row r="143" spans="1:23" ht="37" x14ac:dyDescent="0.2">
      <c r="A143" s="73" t="s">
        <v>820</v>
      </c>
      <c r="B143" s="121"/>
      <c r="C143" s="122" t="s">
        <v>39</v>
      </c>
      <c r="D143" s="122" t="s">
        <v>416</v>
      </c>
      <c r="E143" s="74" t="s">
        <v>869</v>
      </c>
      <c r="F143" s="74" t="s">
        <v>200</v>
      </c>
      <c r="G143" s="74" t="s">
        <v>201</v>
      </c>
      <c r="H143" s="124">
        <v>45</v>
      </c>
      <c r="I143" s="121" t="s">
        <v>44</v>
      </c>
      <c r="J143" s="77">
        <v>1200</v>
      </c>
      <c r="K143" s="78">
        <v>0</v>
      </c>
      <c r="L143" s="78">
        <v>0</v>
      </c>
      <c r="M143" s="78">
        <v>0</v>
      </c>
      <c r="N143" s="79">
        <v>0</v>
      </c>
      <c r="O143" s="80">
        <v>0</v>
      </c>
      <c r="P143" s="80">
        <v>0</v>
      </c>
      <c r="Q143" s="127">
        <v>0.4</v>
      </c>
      <c r="R143" s="127">
        <v>0</v>
      </c>
      <c r="S143" s="128" t="s">
        <v>45</v>
      </c>
      <c r="T143" s="80">
        <v>0</v>
      </c>
      <c r="U143" s="79">
        <v>0</v>
      </c>
      <c r="V143" s="215" t="s">
        <v>45</v>
      </c>
      <c r="W143" s="79">
        <v>0</v>
      </c>
    </row>
    <row r="144" spans="1:23" ht="25" x14ac:dyDescent="0.2">
      <c r="A144" s="52" t="s">
        <v>872</v>
      </c>
      <c r="B144" s="53"/>
      <c r="C144" s="163" t="s">
        <v>39</v>
      </c>
      <c r="D144" s="163" t="s">
        <v>54</v>
      </c>
      <c r="E144" s="164" t="s">
        <v>41</v>
      </c>
      <c r="F144" s="69" t="s">
        <v>148</v>
      </c>
      <c r="G144" s="69" t="s">
        <v>389</v>
      </c>
      <c r="H144" s="35">
        <v>45</v>
      </c>
      <c r="I144" s="165" t="s">
        <v>44</v>
      </c>
      <c r="J144" s="93">
        <v>1200</v>
      </c>
      <c r="K144" s="94">
        <v>0</v>
      </c>
      <c r="L144" s="94">
        <v>18</v>
      </c>
      <c r="M144" s="94">
        <v>18</v>
      </c>
      <c r="N144" s="63">
        <v>21600</v>
      </c>
      <c r="O144" s="95">
        <v>0</v>
      </c>
      <c r="P144" s="95">
        <v>0</v>
      </c>
      <c r="Q144" s="131">
        <v>0.4</v>
      </c>
      <c r="R144" s="131">
        <v>0</v>
      </c>
      <c r="S144" s="82"/>
      <c r="T144" s="95">
        <v>0</v>
      </c>
      <c r="U144" s="63">
        <v>0</v>
      </c>
      <c r="V144" s="36" t="s">
        <v>45</v>
      </c>
      <c r="W144" s="63">
        <v>21600</v>
      </c>
    </row>
    <row r="145" spans="1:23" ht="37" x14ac:dyDescent="0.2">
      <c r="A145" s="185" t="s">
        <v>872</v>
      </c>
      <c r="B145" s="53"/>
      <c r="C145" s="163" t="s">
        <v>39</v>
      </c>
      <c r="D145" s="163" t="s">
        <v>158</v>
      </c>
      <c r="E145" s="69" t="s">
        <v>158</v>
      </c>
      <c r="F145" s="69" t="s">
        <v>158</v>
      </c>
      <c r="G145" s="69" t="s">
        <v>161</v>
      </c>
      <c r="H145" s="35" t="s">
        <v>158</v>
      </c>
      <c r="I145" s="165" t="s">
        <v>158</v>
      </c>
      <c r="J145" s="93">
        <v>0</v>
      </c>
      <c r="K145" s="94">
        <v>0</v>
      </c>
      <c r="L145" s="94">
        <v>0</v>
      </c>
      <c r="M145" s="94">
        <v>0</v>
      </c>
      <c r="N145" s="63">
        <v>0</v>
      </c>
      <c r="O145" s="95">
        <v>0</v>
      </c>
      <c r="P145" s="95">
        <v>0</v>
      </c>
      <c r="Q145" s="131">
        <v>0</v>
      </c>
      <c r="R145" s="131">
        <v>0</v>
      </c>
      <c r="S145" s="82"/>
      <c r="T145" s="95">
        <v>0</v>
      </c>
      <c r="U145" s="63">
        <v>0</v>
      </c>
      <c r="V145" s="36" t="s">
        <v>875</v>
      </c>
      <c r="W145" s="63">
        <v>0</v>
      </c>
    </row>
    <row r="146" spans="1:23" ht="37" x14ac:dyDescent="0.2">
      <c r="A146" s="185" t="s">
        <v>872</v>
      </c>
      <c r="B146" s="53"/>
      <c r="C146" s="163" t="s">
        <v>39</v>
      </c>
      <c r="D146" s="163" t="s">
        <v>158</v>
      </c>
      <c r="E146" s="69" t="s">
        <v>158</v>
      </c>
      <c r="F146" s="69" t="s">
        <v>158</v>
      </c>
      <c r="G146" s="69" t="s">
        <v>165</v>
      </c>
      <c r="H146" s="35" t="s">
        <v>158</v>
      </c>
      <c r="I146" s="165" t="s">
        <v>158</v>
      </c>
      <c r="J146" s="93">
        <v>0</v>
      </c>
      <c r="K146" s="94">
        <v>0</v>
      </c>
      <c r="L146" s="94">
        <v>0</v>
      </c>
      <c r="M146" s="94">
        <v>0</v>
      </c>
      <c r="N146" s="63">
        <v>0</v>
      </c>
      <c r="O146" s="95">
        <v>0</v>
      </c>
      <c r="P146" s="95">
        <v>0</v>
      </c>
      <c r="Q146" s="131">
        <v>0</v>
      </c>
      <c r="R146" s="131">
        <v>0</v>
      </c>
      <c r="S146" s="82"/>
      <c r="T146" s="95">
        <v>0</v>
      </c>
      <c r="U146" s="63">
        <v>0</v>
      </c>
      <c r="V146" s="36" t="s">
        <v>875</v>
      </c>
      <c r="W146" s="63">
        <v>0</v>
      </c>
    </row>
    <row r="147" spans="1:23" ht="37" x14ac:dyDescent="0.2">
      <c r="A147" s="52" t="s">
        <v>872</v>
      </c>
      <c r="B147" s="53"/>
      <c r="C147" s="163" t="s">
        <v>39</v>
      </c>
      <c r="D147" s="163" t="s">
        <v>40</v>
      </c>
      <c r="E147" s="164" t="s">
        <v>41</v>
      </c>
      <c r="F147" s="164" t="s">
        <v>877</v>
      </c>
      <c r="G147" s="69" t="s">
        <v>409</v>
      </c>
      <c r="H147" s="35">
        <v>45</v>
      </c>
      <c r="I147" s="165" t="s">
        <v>44</v>
      </c>
      <c r="J147" s="93">
        <v>1200</v>
      </c>
      <c r="K147" s="94">
        <v>18</v>
      </c>
      <c r="L147" s="94">
        <v>0</v>
      </c>
      <c r="M147" s="94">
        <v>18</v>
      </c>
      <c r="N147" s="63">
        <v>21600</v>
      </c>
      <c r="O147" s="95">
        <v>0</v>
      </c>
      <c r="P147" s="95">
        <v>0</v>
      </c>
      <c r="Q147" s="131">
        <v>0</v>
      </c>
      <c r="R147" s="131">
        <v>0</v>
      </c>
      <c r="S147" s="82"/>
      <c r="T147" s="95">
        <v>0</v>
      </c>
      <c r="U147" s="63">
        <v>0</v>
      </c>
      <c r="V147" s="36"/>
      <c r="W147" s="63">
        <v>21600</v>
      </c>
    </row>
    <row r="148" spans="1:23" ht="37" x14ac:dyDescent="0.2">
      <c r="A148" s="185" t="s">
        <v>879</v>
      </c>
      <c r="B148" s="53" t="s">
        <v>880</v>
      </c>
      <c r="C148" s="163" t="s">
        <v>39</v>
      </c>
      <c r="D148" s="163" t="s">
        <v>54</v>
      </c>
      <c r="E148" s="69" t="s">
        <v>227</v>
      </c>
      <c r="F148" s="69" t="s">
        <v>404</v>
      </c>
      <c r="G148" s="69" t="s">
        <v>405</v>
      </c>
      <c r="H148" s="35">
        <v>45</v>
      </c>
      <c r="I148" s="165" t="s">
        <v>44</v>
      </c>
      <c r="J148" s="93">
        <v>1200</v>
      </c>
      <c r="K148" s="94">
        <v>0</v>
      </c>
      <c r="L148" s="94">
        <v>0</v>
      </c>
      <c r="M148" s="94">
        <v>0</v>
      </c>
      <c r="N148" s="63">
        <v>0</v>
      </c>
      <c r="O148" s="95">
        <v>0</v>
      </c>
      <c r="P148" s="95">
        <v>0</v>
      </c>
      <c r="Q148" s="131">
        <v>0.4</v>
      </c>
      <c r="R148" s="131">
        <v>0</v>
      </c>
      <c r="S148" s="82"/>
      <c r="T148" s="95">
        <v>0</v>
      </c>
      <c r="U148" s="63">
        <v>0</v>
      </c>
      <c r="V148" s="36" t="s">
        <v>45</v>
      </c>
      <c r="W148" s="63">
        <v>0</v>
      </c>
    </row>
    <row r="149" spans="1:23" ht="37" x14ac:dyDescent="0.2">
      <c r="A149" s="185" t="s">
        <v>879</v>
      </c>
      <c r="B149" s="53" t="s">
        <v>880</v>
      </c>
      <c r="C149" s="33" t="s">
        <v>39</v>
      </c>
      <c r="D149" s="33" t="s">
        <v>54</v>
      </c>
      <c r="E149" s="69" t="s">
        <v>227</v>
      </c>
      <c r="F149" s="69" t="s">
        <v>127</v>
      </c>
      <c r="G149" s="69" t="s">
        <v>197</v>
      </c>
      <c r="H149" s="35">
        <v>45</v>
      </c>
      <c r="I149" s="53" t="s">
        <v>44</v>
      </c>
      <c r="J149" s="93">
        <v>1200</v>
      </c>
      <c r="K149" s="94">
        <v>0</v>
      </c>
      <c r="L149" s="94">
        <v>0</v>
      </c>
      <c r="M149" s="94">
        <v>0</v>
      </c>
      <c r="N149" s="63">
        <v>0</v>
      </c>
      <c r="O149" s="95">
        <v>0</v>
      </c>
      <c r="P149" s="95">
        <v>0</v>
      </c>
      <c r="Q149" s="131">
        <v>0.4</v>
      </c>
      <c r="R149" s="131">
        <v>0</v>
      </c>
      <c r="S149" s="82"/>
      <c r="T149" s="95">
        <v>0</v>
      </c>
      <c r="U149" s="63">
        <v>0</v>
      </c>
      <c r="V149" s="36" t="s">
        <v>45</v>
      </c>
      <c r="W149" s="63">
        <v>0</v>
      </c>
    </row>
    <row r="150" spans="1:23" ht="109" x14ac:dyDescent="0.2">
      <c r="A150" s="185" t="s">
        <v>879</v>
      </c>
      <c r="B150" s="53" t="s">
        <v>880</v>
      </c>
      <c r="C150" s="33" t="s">
        <v>39</v>
      </c>
      <c r="D150" s="33" t="s">
        <v>54</v>
      </c>
      <c r="E150" s="69" t="s">
        <v>481</v>
      </c>
      <c r="F150" s="69" t="s">
        <v>399</v>
      </c>
      <c r="G150" s="69" t="s">
        <v>821</v>
      </c>
      <c r="H150" s="35">
        <v>45</v>
      </c>
      <c r="I150" s="53" t="s">
        <v>44</v>
      </c>
      <c r="J150" s="93">
        <v>1200</v>
      </c>
      <c r="K150" s="94">
        <v>0</v>
      </c>
      <c r="L150" s="94">
        <v>0</v>
      </c>
      <c r="M150" s="94">
        <v>0</v>
      </c>
      <c r="N150" s="63">
        <v>0</v>
      </c>
      <c r="O150" s="95">
        <v>0</v>
      </c>
      <c r="P150" s="95">
        <v>114</v>
      </c>
      <c r="Q150" s="131">
        <v>0.4</v>
      </c>
      <c r="R150" s="131">
        <v>0</v>
      </c>
      <c r="S150" s="82" t="s">
        <v>884</v>
      </c>
      <c r="T150" s="95">
        <v>0</v>
      </c>
      <c r="U150" s="63">
        <v>0</v>
      </c>
      <c r="V150" s="36" t="s">
        <v>823</v>
      </c>
      <c r="W150" s="63">
        <v>0</v>
      </c>
    </row>
    <row r="151" spans="1:23" ht="17" x14ac:dyDescent="0.2">
      <c r="A151" s="430" t="s">
        <v>1072</v>
      </c>
      <c r="B151" s="430"/>
      <c r="C151" s="431"/>
      <c r="D151" s="431"/>
      <c r="E151" s="431"/>
      <c r="F151" s="432"/>
      <c r="G151" s="431"/>
      <c r="H151" s="431"/>
      <c r="I151" s="431"/>
      <c r="J151" s="431"/>
      <c r="K151" s="445">
        <f>SUM(K2:K150)</f>
        <v>747</v>
      </c>
      <c r="L151" s="445">
        <f t="shared" ref="L151:M151" si="0">SUM(L2:L150)</f>
        <v>971</v>
      </c>
      <c r="M151" s="445">
        <f t="shared" si="0"/>
        <v>1718</v>
      </c>
      <c r="N151" s="431"/>
      <c r="O151" s="431"/>
      <c r="P151" s="433"/>
      <c r="Q151" s="434"/>
      <c r="R151" s="434"/>
      <c r="S151" s="435"/>
      <c r="T151" s="431"/>
      <c r="U151" s="431"/>
      <c r="V151" s="430"/>
      <c r="W151" s="462">
        <f>SUM(W2:W150)</f>
        <v>1788165.4000000004</v>
      </c>
    </row>
  </sheetData>
  <conditionalFormatting sqref="A101 C101:W101 A86 C86:W86 A87:W100 A12 C12:W12 A13:W85 A1:W11 A102:W151">
    <cfRule type="cellIs" dxfId="16" priority="6" operator="equal">
      <formula>3495</formula>
    </cfRule>
  </conditionalFormatting>
  <conditionalFormatting sqref="F4:F5 F1">
    <cfRule type="containsText" dxfId="15" priority="9" operator="containsText" text="3">
      <formula>NOT(ISERROR(SEARCH("3",#REF!)))</formula>
    </cfRule>
  </conditionalFormatting>
  <conditionalFormatting sqref="F1:F100">
    <cfRule type="cellIs" dxfId="14" priority="7" operator="equal">
      <formula>3</formula>
    </cfRule>
  </conditionalFormatting>
  <conditionalFormatting sqref="F1:F3">
    <cfRule type="containsText" dxfId="13" priority="8" operator="containsText" text="3&#10;COURSE&#10;CODE">
      <formula>NOT(ISERROR(SEARCH("3
COURSE
CODE",#REF!)))</formula>
    </cfRule>
  </conditionalFormatting>
  <conditionalFormatting sqref="F4:F28">
    <cfRule type="containsText" dxfId="12" priority="5" operator="containsText" text="3&#10;COURSE&#10;CODE">
      <formula>NOT(ISERROR(SEARCH("3
COURSE
CODE",#REF!)))</formula>
    </cfRule>
  </conditionalFormatting>
  <conditionalFormatting sqref="F30:F100">
    <cfRule type="containsText" dxfId="11" priority="4" operator="containsText" text="3&#10;COURSE&#10;CODE">
      <formula>NOT(ISERROR(SEARCH("3
COURSE
CODE",#REF!)))</formula>
    </cfRule>
  </conditionalFormatting>
  <conditionalFormatting sqref="F101:F150">
    <cfRule type="containsText" dxfId="10" priority="3" operator="containsText" text="3&#10;COURSE&#10;CODE">
      <formula>NOT(ISERROR(SEARCH("3
COURSE
CODE",#REF!)))</formula>
    </cfRule>
  </conditionalFormatting>
  <conditionalFormatting sqref="F101:F151">
    <cfRule type="cellIs" dxfId="9" priority="2" operator="equal">
      <formula>3</formula>
    </cfRule>
  </conditionalFormatting>
  <conditionalFormatting sqref="F151">
    <cfRule type="containsText" dxfId="8" priority="1" operator="containsText" text="3&#10;COURSE&#10;CODE">
      <formula>NOT(ISERROR(SEARCH("3
COURSE
CODE",#REF!)))</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F2576-BABB-1140-A9B7-A6222BA7914B}">
  <dimension ref="A1:AE33"/>
  <sheetViews>
    <sheetView zoomScale="140" zoomScaleNormal="140" workbookViewId="0">
      <selection activeCell="G28" sqref="G28"/>
    </sheetView>
  </sheetViews>
  <sheetFormatPr baseColWidth="10" defaultRowHeight="16" x14ac:dyDescent="0.2"/>
  <cols>
    <col min="14" max="23" width="0" hidden="1" customWidth="1"/>
    <col min="28" max="28" width="0" hidden="1" customWidth="1"/>
    <col min="30" max="30" width="12.83203125" bestFit="1" customWidth="1"/>
    <col min="31" max="31" width="0" hidden="1" customWidth="1"/>
  </cols>
  <sheetData>
    <row r="1" spans="1:31" ht="65" thickBot="1" x14ac:dyDescent="0.25">
      <c r="A1" s="1" t="s">
        <v>1068</v>
      </c>
      <c r="B1" s="2" t="s">
        <v>1070</v>
      </c>
      <c r="C1" s="3" t="s">
        <v>0</v>
      </c>
      <c r="D1" s="3" t="s">
        <v>1</v>
      </c>
      <c r="E1" s="4" t="s">
        <v>2</v>
      </c>
      <c r="F1" s="4" t="s">
        <v>3</v>
      </c>
      <c r="G1" s="4" t="s">
        <v>4</v>
      </c>
      <c r="H1" s="5" t="s">
        <v>5</v>
      </c>
      <c r="I1" s="6" t="s">
        <v>6</v>
      </c>
      <c r="J1" s="7" t="s">
        <v>7</v>
      </c>
      <c r="K1" s="8" t="s">
        <v>8</v>
      </c>
      <c r="L1" s="8" t="s">
        <v>9</v>
      </c>
      <c r="M1" s="9" t="s">
        <v>10</v>
      </c>
      <c r="N1" s="10" t="s">
        <v>11</v>
      </c>
      <c r="O1" s="11" t="s">
        <v>12</v>
      </c>
      <c r="P1" s="12" t="s">
        <v>13</v>
      </c>
      <c r="Q1" s="13" t="s">
        <v>14</v>
      </c>
      <c r="R1" s="14" t="s">
        <v>15</v>
      </c>
      <c r="S1" s="13" t="s">
        <v>16</v>
      </c>
      <c r="T1" s="15" t="s">
        <v>17</v>
      </c>
      <c r="U1" s="16" t="s">
        <v>18</v>
      </c>
      <c r="V1" s="17" t="s">
        <v>19</v>
      </c>
      <c r="W1" s="18" t="s">
        <v>20</v>
      </c>
      <c r="X1" s="19" t="s">
        <v>21</v>
      </c>
      <c r="Y1" s="11" t="s">
        <v>22</v>
      </c>
      <c r="Z1" s="11" t="s">
        <v>23</v>
      </c>
      <c r="AA1" s="20" t="s">
        <v>24</v>
      </c>
      <c r="AB1" s="21" t="s">
        <v>25</v>
      </c>
      <c r="AC1" s="22" t="s">
        <v>26</v>
      </c>
      <c r="AD1" s="24" t="s">
        <v>28</v>
      </c>
      <c r="AE1" s="25" t="s">
        <v>29</v>
      </c>
    </row>
    <row r="2" spans="1:31" ht="58" customHeight="1" x14ac:dyDescent="0.2">
      <c r="A2" s="32" t="s">
        <v>37</v>
      </c>
      <c r="B2" s="33" t="s">
        <v>38</v>
      </c>
      <c r="C2" s="34" t="s">
        <v>39</v>
      </c>
      <c r="D2" s="34" t="s">
        <v>40</v>
      </c>
      <c r="E2" s="34" t="s">
        <v>41</v>
      </c>
      <c r="F2" s="34" t="s">
        <v>42</v>
      </c>
      <c r="G2" s="33" t="s">
        <v>43</v>
      </c>
      <c r="H2" s="35">
        <v>45</v>
      </c>
      <c r="I2" s="33" t="s">
        <v>44</v>
      </c>
      <c r="J2" s="36">
        <v>753</v>
      </c>
      <c r="K2" s="35">
        <v>18</v>
      </c>
      <c r="L2" s="35">
        <v>0</v>
      </c>
      <c r="M2" s="37">
        <v>18</v>
      </c>
      <c r="N2" s="38">
        <v>13554</v>
      </c>
      <c r="O2" s="38">
        <v>0</v>
      </c>
      <c r="P2" s="38">
        <v>0</v>
      </c>
      <c r="Q2" s="34">
        <v>0.4</v>
      </c>
      <c r="R2" s="34">
        <v>0</v>
      </c>
      <c r="S2" s="39" t="s">
        <v>45</v>
      </c>
      <c r="T2" s="38">
        <v>0</v>
      </c>
      <c r="U2" s="38">
        <v>0</v>
      </c>
      <c r="V2" s="38" t="s">
        <v>45</v>
      </c>
      <c r="W2" s="38">
        <v>13554</v>
      </c>
      <c r="X2" s="38">
        <v>3600</v>
      </c>
      <c r="Y2" s="38">
        <v>1</v>
      </c>
      <c r="Z2" s="38">
        <v>4980</v>
      </c>
      <c r="AA2" s="37">
        <v>4980</v>
      </c>
      <c r="AB2" s="41" t="s">
        <v>46</v>
      </c>
      <c r="AC2" s="37">
        <v>0</v>
      </c>
      <c r="AD2" s="38">
        <v>8580</v>
      </c>
      <c r="AE2" s="42">
        <v>22134</v>
      </c>
    </row>
    <row r="3" spans="1:31" ht="49" x14ac:dyDescent="0.2">
      <c r="A3" s="32" t="s">
        <v>37</v>
      </c>
      <c r="B3" s="33" t="s">
        <v>48</v>
      </c>
      <c r="C3" s="34" t="s">
        <v>39</v>
      </c>
      <c r="D3" s="34" t="s">
        <v>40</v>
      </c>
      <c r="E3" s="34" t="s">
        <v>41</v>
      </c>
      <c r="F3" s="34" t="s">
        <v>45</v>
      </c>
      <c r="G3" s="34" t="s">
        <v>49</v>
      </c>
      <c r="H3" s="37">
        <v>0</v>
      </c>
      <c r="I3" s="34" t="s">
        <v>45</v>
      </c>
      <c r="J3" s="38">
        <v>0</v>
      </c>
      <c r="K3" s="37">
        <v>0</v>
      </c>
      <c r="L3" s="37">
        <v>0</v>
      </c>
      <c r="M3" s="37">
        <v>0</v>
      </c>
      <c r="N3" s="38">
        <v>0</v>
      </c>
      <c r="O3" s="38">
        <v>0</v>
      </c>
      <c r="P3" s="38">
        <v>0</v>
      </c>
      <c r="Q3" s="34">
        <v>0</v>
      </c>
      <c r="R3" s="34">
        <v>0</v>
      </c>
      <c r="S3" s="39" t="s">
        <v>45</v>
      </c>
      <c r="T3" s="38"/>
      <c r="U3" s="36">
        <v>4095</v>
      </c>
      <c r="V3" s="36" t="s">
        <v>50</v>
      </c>
      <c r="W3" s="36">
        <v>4095</v>
      </c>
      <c r="X3" s="38"/>
      <c r="Y3" s="38"/>
      <c r="Z3" s="38"/>
      <c r="AA3" s="37"/>
      <c r="AB3" s="49"/>
      <c r="AC3" s="37"/>
      <c r="AD3" s="38">
        <v>0</v>
      </c>
      <c r="AE3" s="42">
        <v>4095</v>
      </c>
    </row>
    <row r="4" spans="1:31" ht="25" x14ac:dyDescent="0.2">
      <c r="A4" s="174" t="s">
        <v>178</v>
      </c>
      <c r="B4" s="175"/>
      <c r="C4" s="176" t="s">
        <v>39</v>
      </c>
      <c r="D4" s="176" t="s">
        <v>40</v>
      </c>
      <c r="E4" s="177" t="s">
        <v>41</v>
      </c>
      <c r="F4" s="177" t="s">
        <v>174</v>
      </c>
      <c r="G4" s="177" t="s">
        <v>175</v>
      </c>
      <c r="H4" s="124">
        <v>45</v>
      </c>
      <c r="I4" s="178" t="s">
        <v>44</v>
      </c>
      <c r="J4" s="77">
        <v>1200</v>
      </c>
      <c r="K4" s="78">
        <v>0</v>
      </c>
      <c r="L4" s="78">
        <v>0</v>
      </c>
      <c r="M4" s="78">
        <v>0</v>
      </c>
      <c r="N4" s="79">
        <v>0</v>
      </c>
      <c r="O4" s="80">
        <v>0</v>
      </c>
      <c r="P4" s="80">
        <v>0</v>
      </c>
      <c r="Q4" s="127">
        <v>0</v>
      </c>
      <c r="R4" s="127">
        <v>0</v>
      </c>
      <c r="S4" s="128" t="s">
        <v>45</v>
      </c>
      <c r="T4" s="80">
        <v>0</v>
      </c>
      <c r="U4" s="79">
        <v>0</v>
      </c>
      <c r="V4" s="386" t="s">
        <v>45</v>
      </c>
      <c r="W4" s="79">
        <v>0</v>
      </c>
      <c r="X4" s="79">
        <v>0</v>
      </c>
      <c r="Y4" s="79">
        <v>0</v>
      </c>
      <c r="Z4" s="79">
        <v>0</v>
      </c>
      <c r="AA4" s="78">
        <v>0</v>
      </c>
      <c r="AB4" s="84" t="s">
        <v>183</v>
      </c>
      <c r="AC4" s="85">
        <v>0</v>
      </c>
      <c r="AD4" s="79">
        <v>0</v>
      </c>
      <c r="AE4" s="87">
        <v>0</v>
      </c>
    </row>
    <row r="5" spans="1:31" ht="49" x14ac:dyDescent="0.2">
      <c r="A5" s="203" t="s">
        <v>219</v>
      </c>
      <c r="B5" s="138"/>
      <c r="C5" s="34" t="s">
        <v>39</v>
      </c>
      <c r="D5" s="34" t="s">
        <v>40</v>
      </c>
      <c r="E5" s="69" t="s">
        <v>249</v>
      </c>
      <c r="F5" s="211" t="s">
        <v>116</v>
      </c>
      <c r="G5" s="211" t="s">
        <v>250</v>
      </c>
      <c r="H5" s="37">
        <v>45</v>
      </c>
      <c r="I5" s="55" t="s">
        <v>251</v>
      </c>
      <c r="J5" s="56">
        <v>585</v>
      </c>
      <c r="K5" s="57">
        <v>17</v>
      </c>
      <c r="L5" s="57">
        <v>0</v>
      </c>
      <c r="M5" s="57">
        <v>17</v>
      </c>
      <c r="N5" s="58">
        <v>9945</v>
      </c>
      <c r="O5" s="59">
        <v>14</v>
      </c>
      <c r="P5" s="59">
        <v>236</v>
      </c>
      <c r="Q5" s="61">
        <v>0.4</v>
      </c>
      <c r="R5" s="61">
        <v>1321.6000000000001</v>
      </c>
      <c r="S5" s="105" t="s">
        <v>252</v>
      </c>
      <c r="T5" s="59">
        <v>0</v>
      </c>
      <c r="U5" s="58">
        <v>0</v>
      </c>
      <c r="V5" s="388" t="s">
        <v>45</v>
      </c>
      <c r="W5" s="58">
        <v>11266.6</v>
      </c>
      <c r="X5" s="58">
        <v>3400</v>
      </c>
      <c r="Y5" s="58">
        <v>1</v>
      </c>
      <c r="Z5" s="58">
        <v>660</v>
      </c>
      <c r="AA5" s="57">
        <v>660</v>
      </c>
      <c r="AB5" s="110" t="s">
        <v>253</v>
      </c>
      <c r="AC5" s="64">
        <v>0</v>
      </c>
      <c r="AD5" s="58">
        <v>4060</v>
      </c>
      <c r="AE5" s="38">
        <v>15326.6</v>
      </c>
    </row>
    <row r="6" spans="1:31" ht="52" customHeight="1" x14ac:dyDescent="0.2">
      <c r="A6" s="203" t="s">
        <v>219</v>
      </c>
      <c r="B6" s="138"/>
      <c r="C6" s="47" t="s">
        <v>39</v>
      </c>
      <c r="D6" s="47" t="s">
        <v>40</v>
      </c>
      <c r="E6" s="183" t="s">
        <v>41</v>
      </c>
      <c r="F6" s="171" t="s">
        <v>255</v>
      </c>
      <c r="G6" s="171" t="s">
        <v>256</v>
      </c>
      <c r="H6" s="205">
        <v>45</v>
      </c>
      <c r="I6" s="47" t="s">
        <v>251</v>
      </c>
      <c r="J6" s="206">
        <v>585</v>
      </c>
      <c r="K6" s="206">
        <v>0</v>
      </c>
      <c r="L6" s="206">
        <v>17</v>
      </c>
      <c r="M6" s="206">
        <v>17</v>
      </c>
      <c r="N6" s="206">
        <v>9945</v>
      </c>
      <c r="O6" s="206">
        <v>14</v>
      </c>
      <c r="P6" s="207">
        <v>88</v>
      </c>
      <c r="Q6" s="208">
        <v>0.4</v>
      </c>
      <c r="R6" s="61">
        <v>492.80000000000007</v>
      </c>
      <c r="S6" s="62" t="s">
        <v>257</v>
      </c>
      <c r="T6" s="207">
        <v>0</v>
      </c>
      <c r="U6" s="206">
        <v>0</v>
      </c>
      <c r="V6" s="388" t="s">
        <v>45</v>
      </c>
      <c r="W6" s="206">
        <v>10437.799999999999</v>
      </c>
      <c r="X6" s="206">
        <v>3400</v>
      </c>
      <c r="Y6" s="212">
        <v>14</v>
      </c>
      <c r="Z6" s="212">
        <v>330</v>
      </c>
      <c r="AA6" s="212">
        <v>4620</v>
      </c>
      <c r="AB6" s="163" t="s">
        <v>258</v>
      </c>
      <c r="AC6" s="206">
        <v>0</v>
      </c>
      <c r="AD6" s="206">
        <v>8020</v>
      </c>
      <c r="AE6" s="204">
        <v>18457.8</v>
      </c>
    </row>
    <row r="7" spans="1:31" ht="25" x14ac:dyDescent="0.2">
      <c r="A7" s="213" t="s">
        <v>219</v>
      </c>
      <c r="B7" s="214" t="s">
        <v>38</v>
      </c>
      <c r="C7" s="215" t="s">
        <v>39</v>
      </c>
      <c r="D7" s="215" t="s">
        <v>40</v>
      </c>
      <c r="E7" s="177" t="s">
        <v>260</v>
      </c>
      <c r="F7" s="216" t="s">
        <v>232</v>
      </c>
      <c r="G7" s="216" t="s">
        <v>233</v>
      </c>
      <c r="H7" s="217">
        <v>45</v>
      </c>
      <c r="I7" s="215" t="s">
        <v>57</v>
      </c>
      <c r="J7" s="218">
        <v>585</v>
      </c>
      <c r="K7" s="218">
        <v>0</v>
      </c>
      <c r="L7" s="218">
        <v>0</v>
      </c>
      <c r="M7" s="218">
        <v>0</v>
      </c>
      <c r="N7" s="218">
        <v>0</v>
      </c>
      <c r="O7" s="218">
        <v>0</v>
      </c>
      <c r="P7" s="219">
        <v>88</v>
      </c>
      <c r="Q7" s="220">
        <v>0.4</v>
      </c>
      <c r="R7" s="127">
        <v>0</v>
      </c>
      <c r="S7" s="128" t="s">
        <v>261</v>
      </c>
      <c r="T7" s="219">
        <v>0</v>
      </c>
      <c r="U7" s="218">
        <v>0</v>
      </c>
      <c r="V7" s="389" t="s">
        <v>45</v>
      </c>
      <c r="W7" s="218">
        <v>0</v>
      </c>
      <c r="X7" s="218">
        <v>0</v>
      </c>
      <c r="Y7" s="218">
        <v>0</v>
      </c>
      <c r="Z7" s="218">
        <v>420</v>
      </c>
      <c r="AA7" s="218">
        <v>0</v>
      </c>
      <c r="AB7" s="83" t="s">
        <v>262</v>
      </c>
      <c r="AC7" s="218">
        <v>0</v>
      </c>
      <c r="AD7" s="218">
        <v>0</v>
      </c>
      <c r="AE7" s="79">
        <v>0</v>
      </c>
    </row>
    <row r="8" spans="1:31" x14ac:dyDescent="0.2">
      <c r="A8" s="52" t="s">
        <v>329</v>
      </c>
      <c r="B8" s="53"/>
      <c r="C8" s="34" t="s">
        <v>39</v>
      </c>
      <c r="D8" s="34" t="s">
        <v>40</v>
      </c>
      <c r="E8" s="183" t="s">
        <v>41</v>
      </c>
      <c r="F8" s="54" t="s">
        <v>336</v>
      </c>
      <c r="G8" s="69" t="s">
        <v>324</v>
      </c>
      <c r="H8" s="35">
        <v>45</v>
      </c>
      <c r="I8" s="53" t="s">
        <v>44</v>
      </c>
      <c r="J8" s="93">
        <v>1200</v>
      </c>
      <c r="K8" s="94">
        <v>17</v>
      </c>
      <c r="L8" s="94">
        <v>0</v>
      </c>
      <c r="M8" s="94">
        <v>17</v>
      </c>
      <c r="N8" s="63">
        <v>20400</v>
      </c>
      <c r="O8" s="95">
        <v>0</v>
      </c>
      <c r="P8" s="95">
        <v>88</v>
      </c>
      <c r="Q8" s="131">
        <v>0.4</v>
      </c>
      <c r="R8" s="96">
        <v>0</v>
      </c>
      <c r="S8" s="226"/>
      <c r="T8" s="63">
        <v>0</v>
      </c>
      <c r="U8" s="63">
        <v>0</v>
      </c>
      <c r="V8" s="36" t="s">
        <v>45</v>
      </c>
      <c r="W8" s="63">
        <v>20400</v>
      </c>
      <c r="X8" s="63">
        <v>3400</v>
      </c>
      <c r="Y8" s="63">
        <v>9</v>
      </c>
      <c r="Z8" s="63">
        <v>330</v>
      </c>
      <c r="AA8" s="94">
        <v>2970</v>
      </c>
      <c r="AB8" s="232" t="s">
        <v>355</v>
      </c>
      <c r="AC8" s="64">
        <v>0</v>
      </c>
      <c r="AD8" s="58">
        <v>6370</v>
      </c>
      <c r="AE8" s="58">
        <v>26770</v>
      </c>
    </row>
    <row r="9" spans="1:31" ht="37" x14ac:dyDescent="0.2">
      <c r="A9" s="52" t="s">
        <v>329</v>
      </c>
      <c r="B9" s="53"/>
      <c r="C9" s="34" t="s">
        <v>39</v>
      </c>
      <c r="D9" s="34" t="s">
        <v>40</v>
      </c>
      <c r="E9" s="183" t="s">
        <v>41</v>
      </c>
      <c r="F9" s="54" t="s">
        <v>127</v>
      </c>
      <c r="G9" s="69" t="s">
        <v>197</v>
      </c>
      <c r="H9" s="35">
        <v>45</v>
      </c>
      <c r="I9" s="53" t="s">
        <v>44</v>
      </c>
      <c r="J9" s="93">
        <v>1200</v>
      </c>
      <c r="K9" s="94">
        <v>0</v>
      </c>
      <c r="L9" s="94">
        <v>17</v>
      </c>
      <c r="M9" s="94">
        <v>17</v>
      </c>
      <c r="N9" s="63">
        <v>20400</v>
      </c>
      <c r="O9" s="95">
        <v>0</v>
      </c>
      <c r="P9" s="95">
        <v>88</v>
      </c>
      <c r="Q9" s="131">
        <v>0.4</v>
      </c>
      <c r="R9" s="96">
        <v>0</v>
      </c>
      <c r="S9" s="226"/>
      <c r="T9" s="63">
        <v>0</v>
      </c>
      <c r="U9" s="63">
        <v>0</v>
      </c>
      <c r="V9" s="36" t="s">
        <v>45</v>
      </c>
      <c r="W9" s="63">
        <v>20400</v>
      </c>
      <c r="X9" s="63">
        <v>3400</v>
      </c>
      <c r="Y9" s="63">
        <v>9</v>
      </c>
      <c r="Z9" s="63">
        <v>330</v>
      </c>
      <c r="AA9" s="94">
        <v>2970</v>
      </c>
      <c r="AB9" s="232" t="s">
        <v>356</v>
      </c>
      <c r="AC9" s="64">
        <v>0</v>
      </c>
      <c r="AD9" s="58">
        <v>6370</v>
      </c>
      <c r="AE9" s="58">
        <v>26770</v>
      </c>
    </row>
    <row r="10" spans="1:31" x14ac:dyDescent="0.2">
      <c r="A10" s="52" t="s">
        <v>329</v>
      </c>
      <c r="B10" s="53"/>
      <c r="C10" s="34" t="s">
        <v>39</v>
      </c>
      <c r="D10" s="34" t="s">
        <v>40</v>
      </c>
      <c r="E10" s="54" t="s">
        <v>249</v>
      </c>
      <c r="F10" s="54" t="s">
        <v>127</v>
      </c>
      <c r="G10" s="69" t="s">
        <v>324</v>
      </c>
      <c r="H10" s="35">
        <v>45</v>
      </c>
      <c r="I10" s="53" t="s">
        <v>44</v>
      </c>
      <c r="J10" s="93">
        <v>1200</v>
      </c>
      <c r="K10" s="94">
        <v>17</v>
      </c>
      <c r="L10" s="94">
        <v>0</v>
      </c>
      <c r="M10" s="94">
        <v>17</v>
      </c>
      <c r="N10" s="63">
        <v>20400</v>
      </c>
      <c r="O10" s="95">
        <v>0</v>
      </c>
      <c r="P10" s="95">
        <v>256</v>
      </c>
      <c r="Q10" s="131">
        <v>0.4</v>
      </c>
      <c r="R10" s="96">
        <v>0</v>
      </c>
      <c r="S10" s="226"/>
      <c r="T10" s="63">
        <v>0</v>
      </c>
      <c r="U10" s="63">
        <v>0</v>
      </c>
      <c r="V10" s="36" t="s">
        <v>45</v>
      </c>
      <c r="W10" s="63">
        <v>20400</v>
      </c>
      <c r="X10" s="63">
        <v>3400</v>
      </c>
      <c r="Y10" s="63">
        <v>11</v>
      </c>
      <c r="Z10" s="63">
        <v>215</v>
      </c>
      <c r="AA10" s="57">
        <v>2365</v>
      </c>
      <c r="AB10" s="110" t="s">
        <v>357</v>
      </c>
      <c r="AC10" s="64">
        <v>0</v>
      </c>
      <c r="AD10" s="58">
        <v>5765</v>
      </c>
      <c r="AE10" s="58">
        <v>26165</v>
      </c>
    </row>
    <row r="11" spans="1:31" ht="49" x14ac:dyDescent="0.2">
      <c r="A11" s="52" t="s">
        <v>360</v>
      </c>
      <c r="B11" s="53"/>
      <c r="C11" s="33" t="s">
        <v>39</v>
      </c>
      <c r="D11" s="33" t="s">
        <v>40</v>
      </c>
      <c r="E11" s="69" t="s">
        <v>260</v>
      </c>
      <c r="F11" s="69" t="s">
        <v>286</v>
      </c>
      <c r="G11" s="69" t="s">
        <v>382</v>
      </c>
      <c r="H11" s="35">
        <v>45</v>
      </c>
      <c r="I11" s="53" t="s">
        <v>57</v>
      </c>
      <c r="J11" s="93">
        <v>585</v>
      </c>
      <c r="K11" s="94">
        <v>0</v>
      </c>
      <c r="L11" s="94">
        <v>25</v>
      </c>
      <c r="M11" s="94">
        <v>25</v>
      </c>
      <c r="N11" s="63">
        <v>14625</v>
      </c>
      <c r="O11" s="95">
        <v>28</v>
      </c>
      <c r="P11" s="95">
        <v>88</v>
      </c>
      <c r="Q11" s="131">
        <v>0.4</v>
      </c>
      <c r="R11" s="96">
        <v>985.60000000000014</v>
      </c>
      <c r="S11" s="69" t="s">
        <v>385</v>
      </c>
      <c r="T11" s="63">
        <v>0</v>
      </c>
      <c r="U11" s="63">
        <v>0</v>
      </c>
      <c r="V11" s="36" t="s">
        <v>45</v>
      </c>
      <c r="W11" s="63">
        <v>15610.6</v>
      </c>
      <c r="X11" s="63">
        <v>5000</v>
      </c>
      <c r="Y11" s="63">
        <v>4</v>
      </c>
      <c r="Z11" s="63">
        <v>420</v>
      </c>
      <c r="AA11" s="94">
        <v>1680</v>
      </c>
      <c r="AB11" s="99" t="s">
        <v>386</v>
      </c>
      <c r="AC11" s="86">
        <v>0</v>
      </c>
      <c r="AD11" s="63">
        <v>6680</v>
      </c>
      <c r="AE11" s="63">
        <v>22290.6</v>
      </c>
    </row>
    <row r="12" spans="1:31" ht="37" x14ac:dyDescent="0.2">
      <c r="A12" s="52" t="s">
        <v>407</v>
      </c>
      <c r="B12" s="53" t="s">
        <v>38</v>
      </c>
      <c r="C12" s="33" t="s">
        <v>39</v>
      </c>
      <c r="D12" s="33" t="s">
        <v>40</v>
      </c>
      <c r="E12" s="164" t="s">
        <v>41</v>
      </c>
      <c r="F12" s="69" t="s">
        <v>116</v>
      </c>
      <c r="G12" s="69" t="s">
        <v>409</v>
      </c>
      <c r="H12" s="35">
        <v>45</v>
      </c>
      <c r="I12" s="53" t="s">
        <v>44</v>
      </c>
      <c r="J12" s="93">
        <v>1200</v>
      </c>
      <c r="K12" s="94">
        <v>0</v>
      </c>
      <c r="L12" s="94">
        <v>17</v>
      </c>
      <c r="M12" s="94">
        <v>17</v>
      </c>
      <c r="N12" s="63">
        <v>20400</v>
      </c>
      <c r="O12" s="63">
        <v>0</v>
      </c>
      <c r="P12" s="63">
        <v>0</v>
      </c>
      <c r="Q12" s="96">
        <v>0.4</v>
      </c>
      <c r="R12" s="96">
        <v>0</v>
      </c>
      <c r="S12" s="226"/>
      <c r="T12" s="63">
        <v>0</v>
      </c>
      <c r="U12" s="63">
        <v>0</v>
      </c>
      <c r="V12" s="36"/>
      <c r="W12" s="63">
        <v>20400</v>
      </c>
      <c r="X12" s="63">
        <v>3400</v>
      </c>
      <c r="Y12" s="63">
        <v>9</v>
      </c>
      <c r="Z12" s="63">
        <v>330</v>
      </c>
      <c r="AA12" s="94">
        <v>2970</v>
      </c>
      <c r="AB12" s="232" t="s">
        <v>410</v>
      </c>
      <c r="AC12" s="94">
        <v>0</v>
      </c>
      <c r="AD12" s="63">
        <v>6370</v>
      </c>
      <c r="AE12" s="63">
        <v>26770</v>
      </c>
    </row>
    <row r="13" spans="1:31" ht="59" customHeight="1" x14ac:dyDescent="0.2">
      <c r="A13" s="52" t="s">
        <v>407</v>
      </c>
      <c r="B13" s="53"/>
      <c r="C13" s="33" t="s">
        <v>39</v>
      </c>
      <c r="D13" s="33" t="s">
        <v>40</v>
      </c>
      <c r="E13" s="164" t="s">
        <v>41</v>
      </c>
      <c r="F13" s="164" t="s">
        <v>174</v>
      </c>
      <c r="G13" s="69" t="s">
        <v>175</v>
      </c>
      <c r="H13" s="35">
        <v>45</v>
      </c>
      <c r="I13" s="165" t="s">
        <v>44</v>
      </c>
      <c r="J13" s="93">
        <v>1200</v>
      </c>
      <c r="K13" s="94">
        <v>18</v>
      </c>
      <c r="L13" s="94">
        <v>0</v>
      </c>
      <c r="M13" s="94">
        <v>18</v>
      </c>
      <c r="N13" s="63">
        <v>21600</v>
      </c>
      <c r="O13" s="63">
        <v>0</v>
      </c>
      <c r="P13" s="63">
        <v>0</v>
      </c>
      <c r="Q13" s="96">
        <v>0.4</v>
      </c>
      <c r="R13" s="96">
        <v>0</v>
      </c>
      <c r="S13" s="226" t="s">
        <v>413</v>
      </c>
      <c r="T13" s="63">
        <v>0</v>
      </c>
      <c r="U13" s="63">
        <v>0</v>
      </c>
      <c r="V13" s="390"/>
      <c r="W13" s="63">
        <v>21600</v>
      </c>
      <c r="X13" s="63">
        <v>3600</v>
      </c>
      <c r="Y13" s="63">
        <v>11</v>
      </c>
      <c r="Z13" s="63">
        <v>330</v>
      </c>
      <c r="AA13" s="94">
        <v>3630</v>
      </c>
      <c r="AB13" s="163" t="s">
        <v>414</v>
      </c>
      <c r="AC13" s="94">
        <v>0</v>
      </c>
      <c r="AD13" s="63">
        <v>7230</v>
      </c>
      <c r="AE13" s="151">
        <v>28830</v>
      </c>
    </row>
    <row r="14" spans="1:31" ht="25" x14ac:dyDescent="0.2">
      <c r="A14" s="52" t="s">
        <v>420</v>
      </c>
      <c r="B14" s="53"/>
      <c r="C14" s="163" t="s">
        <v>39</v>
      </c>
      <c r="D14" s="163" t="s">
        <v>40</v>
      </c>
      <c r="E14" s="164" t="s">
        <v>41</v>
      </c>
      <c r="F14" s="164" t="s">
        <v>203</v>
      </c>
      <c r="G14" s="164" t="s">
        <v>204</v>
      </c>
      <c r="H14" s="35">
        <v>60</v>
      </c>
      <c r="I14" s="165" t="s">
        <v>44</v>
      </c>
      <c r="J14" s="93">
        <v>1200</v>
      </c>
      <c r="K14" s="94">
        <v>20</v>
      </c>
      <c r="L14" s="94">
        <v>0</v>
      </c>
      <c r="M14" s="94">
        <v>20</v>
      </c>
      <c r="N14" s="63">
        <v>24000</v>
      </c>
      <c r="O14" s="63">
        <v>0</v>
      </c>
      <c r="P14" s="63">
        <v>0</v>
      </c>
      <c r="Q14" s="96">
        <v>0.4</v>
      </c>
      <c r="R14" s="96">
        <v>0</v>
      </c>
      <c r="S14" s="226"/>
      <c r="T14" s="63">
        <v>0</v>
      </c>
      <c r="U14" s="63">
        <v>0</v>
      </c>
      <c r="V14" s="36" t="s">
        <v>45</v>
      </c>
      <c r="W14" s="63">
        <v>24000</v>
      </c>
      <c r="X14" s="63">
        <v>4000</v>
      </c>
      <c r="Y14" s="63">
        <v>14</v>
      </c>
      <c r="Z14" s="63">
        <v>132</v>
      </c>
      <c r="AA14" s="94">
        <v>1848</v>
      </c>
      <c r="AB14" s="232" t="s">
        <v>433</v>
      </c>
      <c r="AC14" s="94">
        <v>0</v>
      </c>
      <c r="AD14" s="63">
        <v>5848</v>
      </c>
      <c r="AE14" s="63">
        <v>29848</v>
      </c>
    </row>
    <row r="15" spans="1:31" ht="46" customHeight="1" x14ac:dyDescent="0.2">
      <c r="A15" s="52" t="s">
        <v>434</v>
      </c>
      <c r="B15" s="53"/>
      <c r="C15" s="33" t="s">
        <v>39</v>
      </c>
      <c r="D15" s="33" t="s">
        <v>40</v>
      </c>
      <c r="E15" s="69" t="s">
        <v>249</v>
      </c>
      <c r="F15" s="69" t="s">
        <v>203</v>
      </c>
      <c r="G15" s="164" t="s">
        <v>204</v>
      </c>
      <c r="H15" s="35">
        <v>60</v>
      </c>
      <c r="I15" s="53" t="s">
        <v>251</v>
      </c>
      <c r="J15" s="93">
        <v>585</v>
      </c>
      <c r="K15" s="94">
        <v>0</v>
      </c>
      <c r="L15" s="94">
        <v>17</v>
      </c>
      <c r="M15" s="94">
        <v>17</v>
      </c>
      <c r="N15" s="63">
        <v>9945</v>
      </c>
      <c r="O15" s="63">
        <v>12</v>
      </c>
      <c r="P15" s="63">
        <v>236</v>
      </c>
      <c r="Q15" s="96">
        <v>0.4</v>
      </c>
      <c r="R15" s="96">
        <v>1132.8000000000002</v>
      </c>
      <c r="S15" s="226" t="s">
        <v>440</v>
      </c>
      <c r="T15" s="63">
        <v>300</v>
      </c>
      <c r="U15" s="63">
        <v>5100</v>
      </c>
      <c r="V15" s="36" t="s">
        <v>423</v>
      </c>
      <c r="W15" s="63">
        <v>16177.8</v>
      </c>
      <c r="X15" s="63">
        <v>3400</v>
      </c>
      <c r="Y15" s="63">
        <v>0</v>
      </c>
      <c r="Z15" s="63">
        <v>0</v>
      </c>
      <c r="AA15" s="94">
        <v>0</v>
      </c>
      <c r="AB15" s="155" t="s">
        <v>438</v>
      </c>
      <c r="AC15" s="94">
        <v>0</v>
      </c>
      <c r="AD15" s="63">
        <v>3400</v>
      </c>
      <c r="AE15" s="63">
        <v>19577.8</v>
      </c>
    </row>
    <row r="16" spans="1:31" ht="85" x14ac:dyDescent="0.2">
      <c r="A16" s="52" t="s">
        <v>441</v>
      </c>
      <c r="B16" s="245" t="s">
        <v>1066</v>
      </c>
      <c r="C16" s="33" t="s">
        <v>39</v>
      </c>
      <c r="D16" s="33" t="s">
        <v>40</v>
      </c>
      <c r="E16" s="69" t="s">
        <v>249</v>
      </c>
      <c r="F16" s="69" t="s">
        <v>443</v>
      </c>
      <c r="G16" s="69" t="s">
        <v>444</v>
      </c>
      <c r="H16" s="35">
        <v>45</v>
      </c>
      <c r="I16" s="53" t="s">
        <v>57</v>
      </c>
      <c r="J16" s="93">
        <v>585</v>
      </c>
      <c r="K16" s="94">
        <v>0</v>
      </c>
      <c r="L16" s="94">
        <v>20</v>
      </c>
      <c r="M16" s="94">
        <v>20</v>
      </c>
      <c r="N16" s="63">
        <v>11700</v>
      </c>
      <c r="O16" s="63">
        <v>28</v>
      </c>
      <c r="P16" s="63">
        <v>10</v>
      </c>
      <c r="Q16" s="96">
        <v>0.4</v>
      </c>
      <c r="R16" s="96">
        <v>112</v>
      </c>
      <c r="S16" s="226" t="s">
        <v>445</v>
      </c>
      <c r="T16" s="63">
        <v>125</v>
      </c>
      <c r="U16" s="63">
        <v>2500</v>
      </c>
      <c r="V16" s="36" t="s">
        <v>446</v>
      </c>
      <c r="W16" s="63">
        <v>14312</v>
      </c>
      <c r="X16" s="63">
        <v>4000</v>
      </c>
      <c r="Y16" s="63">
        <v>1</v>
      </c>
      <c r="Z16" s="63">
        <v>215</v>
      </c>
      <c r="AA16" s="94">
        <v>215</v>
      </c>
      <c r="AB16" s="99" t="s">
        <v>447</v>
      </c>
      <c r="AC16" s="94">
        <v>0</v>
      </c>
      <c r="AD16" s="63">
        <v>4215</v>
      </c>
      <c r="AE16" s="63">
        <v>18527</v>
      </c>
    </row>
    <row r="17" spans="1:31" ht="133" x14ac:dyDescent="0.2">
      <c r="A17" s="52" t="s">
        <v>441</v>
      </c>
      <c r="B17" s="245" t="s">
        <v>1067</v>
      </c>
      <c r="C17" s="429" t="s">
        <v>39</v>
      </c>
      <c r="D17" s="429" t="s">
        <v>40</v>
      </c>
      <c r="E17" s="428" t="s">
        <v>449</v>
      </c>
      <c r="F17" s="428" t="s">
        <v>450</v>
      </c>
      <c r="G17" s="428" t="s">
        <v>444</v>
      </c>
      <c r="H17" s="35">
        <v>45</v>
      </c>
      <c r="I17" s="53" t="s">
        <v>57</v>
      </c>
      <c r="J17" s="93">
        <v>585</v>
      </c>
      <c r="K17" s="94">
        <v>0</v>
      </c>
      <c r="L17" s="94">
        <v>24</v>
      </c>
      <c r="M17" s="94">
        <v>24</v>
      </c>
      <c r="N17" s="63">
        <v>14040</v>
      </c>
      <c r="O17" s="63">
        <v>28</v>
      </c>
      <c r="P17" s="63">
        <v>200</v>
      </c>
      <c r="Q17" s="96">
        <v>0.4</v>
      </c>
      <c r="R17" s="96">
        <v>2240</v>
      </c>
      <c r="S17" s="226"/>
      <c r="T17" s="63">
        <v>0</v>
      </c>
      <c r="U17" s="63">
        <v>0</v>
      </c>
      <c r="V17" s="36" t="s">
        <v>446</v>
      </c>
      <c r="W17" s="63">
        <v>16280</v>
      </c>
      <c r="X17" s="63">
        <v>4800</v>
      </c>
      <c r="Y17" s="63">
        <v>1</v>
      </c>
      <c r="Z17" s="63">
        <v>660</v>
      </c>
      <c r="AA17" s="94">
        <v>660</v>
      </c>
      <c r="AB17" s="35" t="s">
        <v>451</v>
      </c>
      <c r="AC17" s="94">
        <v>0</v>
      </c>
      <c r="AD17" s="63">
        <v>5460</v>
      </c>
      <c r="AE17" s="63">
        <v>21740</v>
      </c>
    </row>
    <row r="18" spans="1:31" ht="37" x14ac:dyDescent="0.2">
      <c r="A18" s="52" t="s">
        <v>461</v>
      </c>
      <c r="B18" s="53"/>
      <c r="C18" s="33" t="s">
        <v>39</v>
      </c>
      <c r="D18" s="33" t="s">
        <v>40</v>
      </c>
      <c r="E18" s="164" t="s">
        <v>41</v>
      </c>
      <c r="F18" s="69" t="s">
        <v>404</v>
      </c>
      <c r="G18" s="69" t="s">
        <v>405</v>
      </c>
      <c r="H18" s="35">
        <v>45</v>
      </c>
      <c r="I18" s="53" t="s">
        <v>44</v>
      </c>
      <c r="J18" s="93">
        <v>1200</v>
      </c>
      <c r="K18" s="94">
        <v>15</v>
      </c>
      <c r="L18" s="94">
        <v>0</v>
      </c>
      <c r="M18" s="94">
        <v>15</v>
      </c>
      <c r="N18" s="63">
        <v>18000</v>
      </c>
      <c r="O18" s="63">
        <v>0</v>
      </c>
      <c r="P18" s="63">
        <v>0</v>
      </c>
      <c r="Q18" s="96">
        <v>0.4</v>
      </c>
      <c r="R18" s="96">
        <v>0</v>
      </c>
      <c r="S18" s="226"/>
      <c r="T18" s="63">
        <v>0</v>
      </c>
      <c r="U18" s="63">
        <v>0</v>
      </c>
      <c r="V18" s="36"/>
      <c r="W18" s="63">
        <v>18000</v>
      </c>
      <c r="X18" s="63">
        <v>3000</v>
      </c>
      <c r="Y18" s="63">
        <v>14</v>
      </c>
      <c r="Z18" s="63">
        <v>536</v>
      </c>
      <c r="AA18" s="94">
        <v>7504</v>
      </c>
      <c r="AB18" s="232" t="s">
        <v>466</v>
      </c>
      <c r="AC18" s="94">
        <v>0</v>
      </c>
      <c r="AD18" s="63">
        <v>10504</v>
      </c>
      <c r="AE18" s="63">
        <v>28504</v>
      </c>
    </row>
    <row r="19" spans="1:31" ht="37" x14ac:dyDescent="0.2">
      <c r="A19" s="52" t="s">
        <v>461</v>
      </c>
      <c r="B19" s="53"/>
      <c r="C19" s="33" t="s">
        <v>39</v>
      </c>
      <c r="D19" s="33" t="s">
        <v>40</v>
      </c>
      <c r="E19" s="164" t="s">
        <v>41</v>
      </c>
      <c r="F19" s="69" t="s">
        <v>404</v>
      </c>
      <c r="G19" s="69" t="s">
        <v>405</v>
      </c>
      <c r="H19" s="35">
        <v>45</v>
      </c>
      <c r="I19" s="53" t="s">
        <v>44</v>
      </c>
      <c r="J19" s="93">
        <v>1200</v>
      </c>
      <c r="K19" s="94">
        <v>15</v>
      </c>
      <c r="L19" s="94">
        <v>0</v>
      </c>
      <c r="M19" s="94">
        <v>15</v>
      </c>
      <c r="N19" s="63">
        <v>18000</v>
      </c>
      <c r="O19" s="63">
        <v>0</v>
      </c>
      <c r="P19" s="63">
        <v>0</v>
      </c>
      <c r="Q19" s="96">
        <v>0.4</v>
      </c>
      <c r="R19" s="96">
        <v>0</v>
      </c>
      <c r="S19" s="226"/>
      <c r="T19" s="63">
        <v>0</v>
      </c>
      <c r="U19" s="63">
        <v>0</v>
      </c>
      <c r="V19" s="36"/>
      <c r="W19" s="63">
        <v>18000</v>
      </c>
      <c r="X19" s="63">
        <v>3000</v>
      </c>
      <c r="Y19" s="63">
        <v>14</v>
      </c>
      <c r="Z19" s="63">
        <v>536</v>
      </c>
      <c r="AA19" s="94">
        <v>7504</v>
      </c>
      <c r="AB19" s="232" t="s">
        <v>466</v>
      </c>
      <c r="AC19" s="94">
        <v>0</v>
      </c>
      <c r="AD19" s="63">
        <v>10504</v>
      </c>
      <c r="AE19" s="63">
        <v>28504</v>
      </c>
    </row>
    <row r="20" spans="1:31" ht="37" x14ac:dyDescent="0.2">
      <c r="A20" s="52" t="s">
        <v>461</v>
      </c>
      <c r="B20" s="53"/>
      <c r="C20" s="33" t="s">
        <v>39</v>
      </c>
      <c r="D20" s="33" t="s">
        <v>40</v>
      </c>
      <c r="E20" s="164" t="s">
        <v>41</v>
      </c>
      <c r="F20" s="69" t="s">
        <v>200</v>
      </c>
      <c r="G20" s="69" t="s">
        <v>201</v>
      </c>
      <c r="H20" s="35">
        <v>45</v>
      </c>
      <c r="I20" s="53" t="s">
        <v>44</v>
      </c>
      <c r="J20" s="93">
        <v>1200</v>
      </c>
      <c r="K20" s="94">
        <v>0</v>
      </c>
      <c r="L20" s="94">
        <v>18</v>
      </c>
      <c r="M20" s="94">
        <v>18</v>
      </c>
      <c r="N20" s="63">
        <v>21600</v>
      </c>
      <c r="O20" s="63">
        <v>0</v>
      </c>
      <c r="P20" s="63">
        <v>88</v>
      </c>
      <c r="Q20" s="96">
        <v>0.4</v>
      </c>
      <c r="R20" s="96">
        <v>0</v>
      </c>
      <c r="S20" s="226"/>
      <c r="T20" s="63">
        <v>0</v>
      </c>
      <c r="U20" s="63">
        <v>0</v>
      </c>
      <c r="V20" s="36"/>
      <c r="W20" s="63">
        <v>21600</v>
      </c>
      <c r="X20" s="63">
        <v>3600</v>
      </c>
      <c r="Y20" s="63">
        <v>9</v>
      </c>
      <c r="Z20" s="63">
        <v>330</v>
      </c>
      <c r="AA20" s="94">
        <v>2970</v>
      </c>
      <c r="AB20" s="232" t="s">
        <v>467</v>
      </c>
      <c r="AC20" s="94">
        <v>0</v>
      </c>
      <c r="AD20" s="63">
        <v>6570</v>
      </c>
      <c r="AE20" s="63">
        <v>28170</v>
      </c>
    </row>
    <row r="21" spans="1:31" ht="37" x14ac:dyDescent="0.2">
      <c r="A21" s="52" t="s">
        <v>461</v>
      </c>
      <c r="B21" s="53"/>
      <c r="C21" s="33" t="s">
        <v>39</v>
      </c>
      <c r="D21" s="33" t="s">
        <v>40</v>
      </c>
      <c r="E21" s="164" t="s">
        <v>41</v>
      </c>
      <c r="F21" s="69" t="s">
        <v>404</v>
      </c>
      <c r="G21" s="69" t="s">
        <v>405</v>
      </c>
      <c r="H21" s="35">
        <v>45</v>
      </c>
      <c r="I21" s="53" t="s">
        <v>44</v>
      </c>
      <c r="J21" s="93">
        <v>1200</v>
      </c>
      <c r="K21" s="94">
        <v>0</v>
      </c>
      <c r="L21" s="94">
        <v>17</v>
      </c>
      <c r="M21" s="94">
        <v>17</v>
      </c>
      <c r="N21" s="63">
        <v>20400</v>
      </c>
      <c r="O21" s="63">
        <v>0</v>
      </c>
      <c r="P21" s="63">
        <v>88</v>
      </c>
      <c r="Q21" s="96">
        <v>0.4</v>
      </c>
      <c r="R21" s="96">
        <v>0</v>
      </c>
      <c r="S21" s="226"/>
      <c r="T21" s="63">
        <v>0</v>
      </c>
      <c r="U21" s="63">
        <v>0</v>
      </c>
      <c r="V21" s="36"/>
      <c r="W21" s="63">
        <v>20400</v>
      </c>
      <c r="X21" s="63">
        <v>3400</v>
      </c>
      <c r="Y21" s="63">
        <v>9</v>
      </c>
      <c r="Z21" s="63">
        <v>536</v>
      </c>
      <c r="AA21" s="94">
        <v>4824</v>
      </c>
      <c r="AB21" s="163" t="s">
        <v>468</v>
      </c>
      <c r="AC21" s="94">
        <v>0</v>
      </c>
      <c r="AD21" s="63">
        <v>8224</v>
      </c>
      <c r="AE21" s="63">
        <v>28624</v>
      </c>
    </row>
    <row r="22" spans="1:31" ht="37" x14ac:dyDescent="0.2">
      <c r="A22" s="73" t="s">
        <v>461</v>
      </c>
      <c r="B22" s="121"/>
      <c r="C22" s="122" t="s">
        <v>39</v>
      </c>
      <c r="D22" s="122" t="s">
        <v>40</v>
      </c>
      <c r="E22" s="74" t="s">
        <v>249</v>
      </c>
      <c r="F22" s="74" t="s">
        <v>200</v>
      </c>
      <c r="G22" s="74" t="s">
        <v>201</v>
      </c>
      <c r="H22" s="124">
        <v>45</v>
      </c>
      <c r="I22" s="121" t="s">
        <v>44</v>
      </c>
      <c r="J22" s="77">
        <v>1200</v>
      </c>
      <c r="K22" s="78">
        <v>0</v>
      </c>
      <c r="L22" s="78">
        <v>0</v>
      </c>
      <c r="M22" s="78">
        <v>0</v>
      </c>
      <c r="N22" s="79">
        <v>0</v>
      </c>
      <c r="O22" s="79">
        <v>0</v>
      </c>
      <c r="P22" s="79">
        <v>256</v>
      </c>
      <c r="Q22" s="81">
        <v>0.4</v>
      </c>
      <c r="R22" s="81">
        <v>0</v>
      </c>
      <c r="S22" s="246"/>
      <c r="T22" s="79">
        <v>0</v>
      </c>
      <c r="U22" s="79">
        <v>0</v>
      </c>
      <c r="V22" s="386"/>
      <c r="W22" s="79">
        <v>0</v>
      </c>
      <c r="X22" s="79">
        <v>0</v>
      </c>
      <c r="Y22" s="79">
        <v>0</v>
      </c>
      <c r="Z22" s="79">
        <v>215</v>
      </c>
      <c r="AA22" s="78">
        <v>0</v>
      </c>
      <c r="AB22" s="84" t="s">
        <v>470</v>
      </c>
      <c r="AC22" s="78">
        <v>0</v>
      </c>
      <c r="AD22" s="79">
        <v>0</v>
      </c>
      <c r="AE22" s="79">
        <v>0</v>
      </c>
    </row>
    <row r="23" spans="1:31" x14ac:dyDescent="0.2">
      <c r="A23" s="52" t="s">
        <v>509</v>
      </c>
      <c r="B23" s="53"/>
      <c r="C23" s="33" t="s">
        <v>115</v>
      </c>
      <c r="D23" s="33" t="s">
        <v>40</v>
      </c>
      <c r="E23" s="63" t="s">
        <v>155</v>
      </c>
      <c r="F23" s="261" t="s">
        <v>158</v>
      </c>
      <c r="G23" s="261" t="s">
        <v>158</v>
      </c>
      <c r="H23" s="35" t="s">
        <v>158</v>
      </c>
      <c r="I23" s="262" t="s">
        <v>158</v>
      </c>
      <c r="J23" s="93">
        <v>175</v>
      </c>
      <c r="K23" s="94">
        <v>0</v>
      </c>
      <c r="L23" s="94">
        <v>22</v>
      </c>
      <c r="M23" s="94">
        <v>22</v>
      </c>
      <c r="N23" s="63">
        <v>3850</v>
      </c>
      <c r="O23" s="63">
        <v>0</v>
      </c>
      <c r="P23" s="63">
        <v>0</v>
      </c>
      <c r="Q23" s="96">
        <v>0</v>
      </c>
      <c r="R23" s="96">
        <v>0</v>
      </c>
      <c r="S23" s="96" t="s">
        <v>45</v>
      </c>
      <c r="T23" s="63">
        <v>0</v>
      </c>
      <c r="U23" s="63">
        <v>0</v>
      </c>
      <c r="V23" s="391"/>
      <c r="W23" s="63">
        <v>3850</v>
      </c>
      <c r="X23" s="63">
        <v>8800</v>
      </c>
      <c r="Y23" s="63">
        <v>0</v>
      </c>
      <c r="Z23" s="63">
        <v>0</v>
      </c>
      <c r="AA23" s="94">
        <v>0</v>
      </c>
      <c r="AB23" s="35"/>
      <c r="AC23" s="264"/>
      <c r="AD23" s="63">
        <v>8800</v>
      </c>
      <c r="AE23" s="63">
        <v>12650</v>
      </c>
    </row>
    <row r="24" spans="1:31" x14ac:dyDescent="0.2">
      <c r="A24" s="52" t="s">
        <v>526</v>
      </c>
      <c r="B24" s="53"/>
      <c r="C24" s="33" t="s">
        <v>39</v>
      </c>
      <c r="D24" s="33" t="s">
        <v>40</v>
      </c>
      <c r="E24" s="164" t="s">
        <v>41</v>
      </c>
      <c r="F24" s="259" t="s">
        <v>158</v>
      </c>
      <c r="G24" s="69" t="s">
        <v>528</v>
      </c>
      <c r="H24" s="35">
        <v>0</v>
      </c>
      <c r="I24" s="53" t="s">
        <v>44</v>
      </c>
      <c r="J24" s="93">
        <v>175</v>
      </c>
      <c r="K24" s="94">
        <v>0</v>
      </c>
      <c r="L24" s="94">
        <v>8</v>
      </c>
      <c r="M24" s="94">
        <v>8</v>
      </c>
      <c r="N24" s="63">
        <v>1400</v>
      </c>
      <c r="O24" s="63">
        <v>0</v>
      </c>
      <c r="P24" s="63">
        <v>0</v>
      </c>
      <c r="Q24" s="96">
        <v>0</v>
      </c>
      <c r="R24" s="96">
        <v>0</v>
      </c>
      <c r="S24" s="271"/>
      <c r="T24" s="63">
        <v>0</v>
      </c>
      <c r="U24" s="63">
        <v>0</v>
      </c>
      <c r="V24" s="259"/>
      <c r="W24" s="63">
        <v>1400</v>
      </c>
      <c r="X24" s="63">
        <v>3200</v>
      </c>
      <c r="Y24" s="63">
        <v>0</v>
      </c>
      <c r="Z24" s="63">
        <v>0</v>
      </c>
      <c r="AA24" s="94">
        <v>0</v>
      </c>
      <c r="AB24" s="35" t="s">
        <v>45</v>
      </c>
      <c r="AC24" s="94">
        <v>0</v>
      </c>
      <c r="AD24" s="63">
        <v>3200</v>
      </c>
      <c r="AE24" s="63">
        <v>4600</v>
      </c>
    </row>
    <row r="25" spans="1:31" ht="37" x14ac:dyDescent="0.2">
      <c r="A25" s="52" t="s">
        <v>820</v>
      </c>
      <c r="B25" s="394" t="s">
        <v>442</v>
      </c>
      <c r="C25" s="395" t="s">
        <v>39</v>
      </c>
      <c r="D25" s="395" t="s">
        <v>40</v>
      </c>
      <c r="E25" s="396" t="s">
        <v>249</v>
      </c>
      <c r="F25" s="396" t="s">
        <v>200</v>
      </c>
      <c r="G25" s="69" t="s">
        <v>201</v>
      </c>
      <c r="H25" s="35">
        <v>45</v>
      </c>
      <c r="I25" s="53" t="s">
        <v>44</v>
      </c>
      <c r="J25" s="93">
        <v>1200</v>
      </c>
      <c r="K25" s="94">
        <v>0</v>
      </c>
      <c r="L25" s="94">
        <v>18</v>
      </c>
      <c r="M25" s="94">
        <v>18</v>
      </c>
      <c r="N25" s="63">
        <v>21600</v>
      </c>
      <c r="O25" s="95">
        <v>0</v>
      </c>
      <c r="P25" s="95">
        <v>0</v>
      </c>
      <c r="Q25" s="131">
        <v>0.4</v>
      </c>
      <c r="R25" s="131">
        <v>0</v>
      </c>
      <c r="S25" s="82"/>
      <c r="T25" s="95">
        <v>0</v>
      </c>
      <c r="U25" s="63">
        <v>0</v>
      </c>
      <c r="V25" s="36">
        <v>0</v>
      </c>
      <c r="W25" s="63">
        <v>21600</v>
      </c>
      <c r="X25" s="95">
        <v>3600</v>
      </c>
      <c r="Y25" s="95">
        <v>9</v>
      </c>
      <c r="Z25" s="95">
        <v>215</v>
      </c>
      <c r="AA25" s="94">
        <v>1935</v>
      </c>
      <c r="AB25" s="35" t="s">
        <v>852</v>
      </c>
      <c r="AC25" s="86">
        <v>0</v>
      </c>
      <c r="AD25" s="63">
        <v>5535</v>
      </c>
      <c r="AE25" s="63">
        <v>27135</v>
      </c>
    </row>
    <row r="26" spans="1:31" ht="52" customHeight="1" x14ac:dyDescent="0.2">
      <c r="A26" s="52" t="s">
        <v>820</v>
      </c>
      <c r="B26" s="53"/>
      <c r="C26" s="33" t="s">
        <v>39</v>
      </c>
      <c r="D26" s="33" t="s">
        <v>40</v>
      </c>
      <c r="E26" s="69" t="s">
        <v>854</v>
      </c>
      <c r="F26" s="164" t="s">
        <v>65</v>
      </c>
      <c r="G26" s="164" t="s">
        <v>201</v>
      </c>
      <c r="H26" s="35">
        <v>45</v>
      </c>
      <c r="I26" s="165" t="s">
        <v>57</v>
      </c>
      <c r="J26" s="93">
        <v>585</v>
      </c>
      <c r="K26" s="94">
        <v>0</v>
      </c>
      <c r="L26" s="94">
        <v>17</v>
      </c>
      <c r="M26" s="94">
        <v>17</v>
      </c>
      <c r="N26" s="63">
        <v>9945</v>
      </c>
      <c r="O26" s="63">
        <v>28</v>
      </c>
      <c r="P26" s="63">
        <v>133</v>
      </c>
      <c r="Q26" s="96">
        <v>0.4</v>
      </c>
      <c r="R26" s="96">
        <v>1489.6000000000001</v>
      </c>
      <c r="S26" s="69" t="s">
        <v>855</v>
      </c>
      <c r="T26" s="63">
        <v>235</v>
      </c>
      <c r="U26" s="63">
        <v>3995</v>
      </c>
      <c r="V26" s="36" t="s">
        <v>391</v>
      </c>
      <c r="W26" s="63">
        <v>15429.6</v>
      </c>
      <c r="X26" s="63">
        <v>3400</v>
      </c>
      <c r="Y26" s="63">
        <v>1</v>
      </c>
      <c r="Z26" s="63">
        <v>660</v>
      </c>
      <c r="AA26" s="94">
        <v>660</v>
      </c>
      <c r="AB26" s="99" t="s">
        <v>856</v>
      </c>
      <c r="AC26" s="94">
        <v>0</v>
      </c>
      <c r="AD26" s="63">
        <v>4060</v>
      </c>
      <c r="AE26" s="63">
        <v>19489.599999999999</v>
      </c>
    </row>
    <row r="27" spans="1:31" ht="25" x14ac:dyDescent="0.2">
      <c r="A27" s="52" t="s">
        <v>820</v>
      </c>
      <c r="B27" s="53"/>
      <c r="C27" s="163" t="s">
        <v>39</v>
      </c>
      <c r="D27" s="163" t="s">
        <v>40</v>
      </c>
      <c r="E27" s="164" t="s">
        <v>41</v>
      </c>
      <c r="F27" s="69" t="s">
        <v>857</v>
      </c>
      <c r="G27" s="69" t="s">
        <v>821</v>
      </c>
      <c r="H27" s="35">
        <v>45</v>
      </c>
      <c r="I27" s="165" t="s">
        <v>44</v>
      </c>
      <c r="J27" s="93">
        <v>1200</v>
      </c>
      <c r="K27" s="94">
        <v>17</v>
      </c>
      <c r="L27" s="94">
        <v>0</v>
      </c>
      <c r="M27" s="94">
        <v>17</v>
      </c>
      <c r="N27" s="63">
        <v>20400</v>
      </c>
      <c r="O27" s="63">
        <v>0</v>
      </c>
      <c r="P27" s="63">
        <v>0</v>
      </c>
      <c r="Q27" s="96">
        <v>0.4</v>
      </c>
      <c r="R27" s="96">
        <v>0</v>
      </c>
      <c r="S27" s="226"/>
      <c r="T27" s="63">
        <v>0</v>
      </c>
      <c r="U27" s="63">
        <v>0</v>
      </c>
      <c r="V27" s="390"/>
      <c r="W27" s="63">
        <v>20400</v>
      </c>
      <c r="X27" s="63">
        <v>3400</v>
      </c>
      <c r="Y27" s="63">
        <v>14</v>
      </c>
      <c r="Z27" s="63">
        <v>330</v>
      </c>
      <c r="AA27" s="94">
        <v>4620</v>
      </c>
      <c r="AB27" s="232" t="s">
        <v>858</v>
      </c>
      <c r="AC27" s="94">
        <v>0</v>
      </c>
      <c r="AD27" s="63">
        <v>8020</v>
      </c>
      <c r="AE27" s="63">
        <v>28420</v>
      </c>
    </row>
    <row r="28" spans="1:31" ht="52" customHeight="1" x14ac:dyDescent="0.2">
      <c r="A28" s="52" t="s">
        <v>820</v>
      </c>
      <c r="B28" s="53"/>
      <c r="C28" s="33" t="s">
        <v>39</v>
      </c>
      <c r="D28" s="33" t="s">
        <v>40</v>
      </c>
      <c r="E28" s="69" t="s">
        <v>860</v>
      </c>
      <c r="F28" s="164" t="s">
        <v>65</v>
      </c>
      <c r="G28" s="164" t="s">
        <v>389</v>
      </c>
      <c r="H28" s="35">
        <v>45</v>
      </c>
      <c r="I28" s="165" t="s">
        <v>57</v>
      </c>
      <c r="J28" s="93">
        <v>585</v>
      </c>
      <c r="K28" s="94">
        <v>17</v>
      </c>
      <c r="L28" s="94">
        <v>0</v>
      </c>
      <c r="M28" s="94">
        <v>17</v>
      </c>
      <c r="N28" s="63">
        <v>9945</v>
      </c>
      <c r="O28" s="63">
        <v>28</v>
      </c>
      <c r="P28" s="63">
        <v>88</v>
      </c>
      <c r="Q28" s="96">
        <v>0.4</v>
      </c>
      <c r="R28" s="96">
        <v>985.60000000000014</v>
      </c>
      <c r="S28" s="226" t="s">
        <v>861</v>
      </c>
      <c r="T28" s="63">
        <v>385</v>
      </c>
      <c r="U28" s="63">
        <v>6545</v>
      </c>
      <c r="V28" s="390" t="s">
        <v>391</v>
      </c>
      <c r="W28" s="63">
        <v>17475.599999999999</v>
      </c>
      <c r="X28" s="63">
        <v>3400</v>
      </c>
      <c r="Y28" s="63">
        <v>1</v>
      </c>
      <c r="Z28" s="63">
        <v>420</v>
      </c>
      <c r="AA28" s="94">
        <v>420</v>
      </c>
      <c r="AB28" s="99" t="s">
        <v>862</v>
      </c>
      <c r="AC28" s="94">
        <v>0</v>
      </c>
      <c r="AD28" s="63">
        <v>3820</v>
      </c>
      <c r="AE28" s="63">
        <v>21295.599999999999</v>
      </c>
    </row>
    <row r="29" spans="1:31" ht="49" x14ac:dyDescent="0.2">
      <c r="A29" s="52" t="s">
        <v>820</v>
      </c>
      <c r="B29" s="53"/>
      <c r="C29" s="163" t="s">
        <v>39</v>
      </c>
      <c r="D29" s="163" t="s">
        <v>40</v>
      </c>
      <c r="E29" s="164" t="s">
        <v>41</v>
      </c>
      <c r="F29" s="69" t="s">
        <v>210</v>
      </c>
      <c r="G29" s="69" t="s">
        <v>211</v>
      </c>
      <c r="H29" s="35">
        <v>45</v>
      </c>
      <c r="I29" s="165" t="s">
        <v>44</v>
      </c>
      <c r="J29" s="93">
        <v>1200</v>
      </c>
      <c r="K29" s="94">
        <v>0</v>
      </c>
      <c r="L29" s="94">
        <v>17</v>
      </c>
      <c r="M29" s="94">
        <v>17</v>
      </c>
      <c r="N29" s="63">
        <v>20400</v>
      </c>
      <c r="O29" s="95">
        <v>0</v>
      </c>
      <c r="P29" s="95">
        <v>188</v>
      </c>
      <c r="Q29" s="131">
        <v>0.4</v>
      </c>
      <c r="R29" s="131">
        <v>0</v>
      </c>
      <c r="S29" s="82"/>
      <c r="T29" s="95">
        <v>0</v>
      </c>
      <c r="U29" s="63">
        <v>0</v>
      </c>
      <c r="V29" s="36"/>
      <c r="W29" s="63">
        <v>20400</v>
      </c>
      <c r="X29" s="95">
        <v>3400</v>
      </c>
      <c r="Y29" s="63">
        <v>14</v>
      </c>
      <c r="Z29" s="63">
        <v>536</v>
      </c>
      <c r="AA29" s="94">
        <v>7504</v>
      </c>
      <c r="AB29" s="232" t="s">
        <v>863</v>
      </c>
      <c r="AC29" s="86">
        <v>0</v>
      </c>
      <c r="AD29" s="63">
        <v>10904</v>
      </c>
      <c r="AE29" s="63">
        <v>31304</v>
      </c>
    </row>
    <row r="30" spans="1:31" ht="37" x14ac:dyDescent="0.2">
      <c r="A30" s="52" t="s">
        <v>820</v>
      </c>
      <c r="B30" s="53"/>
      <c r="C30" s="163" t="s">
        <v>39</v>
      </c>
      <c r="D30" s="163" t="s">
        <v>40</v>
      </c>
      <c r="E30" s="164" t="s">
        <v>41</v>
      </c>
      <c r="F30" s="69" t="s">
        <v>864</v>
      </c>
      <c r="G30" s="69" t="s">
        <v>865</v>
      </c>
      <c r="H30" s="35">
        <v>45</v>
      </c>
      <c r="I30" s="165" t="s">
        <v>44</v>
      </c>
      <c r="J30" s="93">
        <v>1200</v>
      </c>
      <c r="K30" s="94">
        <v>0</v>
      </c>
      <c r="L30" s="94">
        <v>17</v>
      </c>
      <c r="M30" s="94">
        <v>17</v>
      </c>
      <c r="N30" s="63">
        <v>20400</v>
      </c>
      <c r="O30" s="95">
        <v>0</v>
      </c>
      <c r="P30" s="95">
        <v>0</v>
      </c>
      <c r="Q30" s="131">
        <v>0.4</v>
      </c>
      <c r="R30" s="131">
        <v>0</v>
      </c>
      <c r="S30" s="82"/>
      <c r="T30" s="95">
        <v>0</v>
      </c>
      <c r="U30" s="63">
        <v>0</v>
      </c>
      <c r="V30" s="36" t="s">
        <v>45</v>
      </c>
      <c r="W30" s="63">
        <v>20400</v>
      </c>
      <c r="X30" s="95">
        <v>3400</v>
      </c>
      <c r="Y30" s="63">
        <v>14</v>
      </c>
      <c r="Z30" s="63">
        <v>536</v>
      </c>
      <c r="AA30" s="94">
        <v>7504</v>
      </c>
      <c r="AB30" s="232" t="s">
        <v>866</v>
      </c>
      <c r="AC30" s="86">
        <v>0</v>
      </c>
      <c r="AD30" s="63">
        <v>10904</v>
      </c>
      <c r="AE30" s="63">
        <v>31304</v>
      </c>
    </row>
    <row r="31" spans="1:31" ht="25" x14ac:dyDescent="0.2">
      <c r="A31" s="52" t="s">
        <v>820</v>
      </c>
      <c r="B31" s="53"/>
      <c r="C31" s="33" t="s">
        <v>39</v>
      </c>
      <c r="D31" s="33" t="s">
        <v>40</v>
      </c>
      <c r="E31" s="164" t="s">
        <v>41</v>
      </c>
      <c r="F31" s="69" t="s">
        <v>65</v>
      </c>
      <c r="G31" s="69" t="s">
        <v>389</v>
      </c>
      <c r="H31" s="35">
        <v>45</v>
      </c>
      <c r="I31" s="53" t="s">
        <v>44</v>
      </c>
      <c r="J31" s="93">
        <v>1200</v>
      </c>
      <c r="K31" s="94">
        <v>0</v>
      </c>
      <c r="L31" s="94">
        <v>17</v>
      </c>
      <c r="M31" s="94">
        <v>17</v>
      </c>
      <c r="N31" s="63">
        <v>20400</v>
      </c>
      <c r="O31" s="95">
        <v>0</v>
      </c>
      <c r="P31" s="95">
        <v>0</v>
      </c>
      <c r="Q31" s="131">
        <v>0.4</v>
      </c>
      <c r="R31" s="131">
        <v>0</v>
      </c>
      <c r="S31" s="82"/>
      <c r="T31" s="95">
        <v>0</v>
      </c>
      <c r="U31" s="63">
        <v>0</v>
      </c>
      <c r="V31" s="36" t="s">
        <v>45</v>
      </c>
      <c r="W31" s="63">
        <v>20400</v>
      </c>
      <c r="X31" s="95">
        <v>3400</v>
      </c>
      <c r="Y31" s="95">
        <v>14</v>
      </c>
      <c r="Z31" s="95">
        <v>536</v>
      </c>
      <c r="AA31" s="94">
        <v>7504</v>
      </c>
      <c r="AB31" s="232" t="s">
        <v>868</v>
      </c>
      <c r="AC31" s="86">
        <v>0</v>
      </c>
      <c r="AD31" s="63">
        <v>10904</v>
      </c>
      <c r="AE31" s="63">
        <v>31304</v>
      </c>
    </row>
    <row r="32" spans="1:31" ht="37" x14ac:dyDescent="0.2">
      <c r="A32" s="52" t="s">
        <v>872</v>
      </c>
      <c r="B32" s="53"/>
      <c r="C32" s="163" t="s">
        <v>39</v>
      </c>
      <c r="D32" s="163" t="s">
        <v>40</v>
      </c>
      <c r="E32" s="164" t="s">
        <v>41</v>
      </c>
      <c r="F32" s="164" t="s">
        <v>877</v>
      </c>
      <c r="G32" s="69" t="s">
        <v>409</v>
      </c>
      <c r="H32" s="35">
        <v>45</v>
      </c>
      <c r="I32" s="165" t="s">
        <v>44</v>
      </c>
      <c r="J32" s="93">
        <v>1200</v>
      </c>
      <c r="K32" s="94">
        <v>18</v>
      </c>
      <c r="L32" s="94">
        <v>0</v>
      </c>
      <c r="M32" s="94">
        <v>18</v>
      </c>
      <c r="N32" s="63">
        <v>21600</v>
      </c>
      <c r="O32" s="95">
        <v>0</v>
      </c>
      <c r="P32" s="95">
        <v>0</v>
      </c>
      <c r="Q32" s="131">
        <v>0</v>
      </c>
      <c r="R32" s="131">
        <v>0</v>
      </c>
      <c r="S32" s="82"/>
      <c r="T32" s="95">
        <v>0</v>
      </c>
      <c r="U32" s="63">
        <v>0</v>
      </c>
      <c r="V32" s="36"/>
      <c r="W32" s="63">
        <v>21600</v>
      </c>
      <c r="X32" s="63">
        <v>3600</v>
      </c>
      <c r="Y32" s="63">
        <v>15</v>
      </c>
      <c r="Z32" s="63">
        <v>247</v>
      </c>
      <c r="AA32" s="94">
        <v>3705</v>
      </c>
      <c r="AB32" s="232" t="s">
        <v>878</v>
      </c>
      <c r="AC32" s="86">
        <v>0</v>
      </c>
      <c r="AD32" s="63">
        <v>7305</v>
      </c>
      <c r="AE32" s="63">
        <v>28905</v>
      </c>
    </row>
    <row r="33" spans="1:31" ht="17" x14ac:dyDescent="0.2">
      <c r="A33" s="430" t="s">
        <v>1072</v>
      </c>
      <c r="B33" s="430"/>
      <c r="C33" s="431"/>
      <c r="D33" s="431"/>
      <c r="E33" s="431"/>
      <c r="F33" s="432"/>
      <c r="G33" s="431"/>
      <c r="H33" s="431"/>
      <c r="I33" s="431"/>
      <c r="J33" s="431"/>
      <c r="K33" s="445">
        <f>SUM(K2:K32)</f>
        <v>189</v>
      </c>
      <c r="L33" s="445">
        <f t="shared" ref="L33:M33" si="0">SUM(L2:L32)</f>
        <v>288</v>
      </c>
      <c r="M33" s="445">
        <f t="shared" si="0"/>
        <v>477</v>
      </c>
      <c r="N33" s="431"/>
      <c r="O33" s="431"/>
      <c r="P33" s="433"/>
      <c r="Q33" s="434"/>
      <c r="R33" s="434"/>
      <c r="S33" s="435"/>
      <c r="T33" s="431"/>
      <c r="U33" s="431"/>
      <c r="V33" s="430"/>
      <c r="W33" s="431"/>
      <c r="X33" s="436"/>
      <c r="Y33" s="436"/>
      <c r="Z33" s="436"/>
      <c r="AA33" s="436"/>
      <c r="AB33" s="436"/>
      <c r="AC33" s="436"/>
      <c r="AD33" s="458">
        <f>SUM(AD2:AD32)</f>
        <v>187622</v>
      </c>
      <c r="AE33" s="223"/>
    </row>
  </sheetData>
  <conditionalFormatting sqref="A1:AE33">
    <cfRule type="cellIs" dxfId="37" priority="6" operator="equal">
      <formula>3495</formula>
    </cfRule>
  </conditionalFormatting>
  <conditionalFormatting sqref="F1">
    <cfRule type="containsText" dxfId="36" priority="9" operator="containsText" text="3">
      <formula>NOT(ISERROR(SEARCH("3",#REF!)))</formula>
    </cfRule>
  </conditionalFormatting>
  <conditionalFormatting sqref="F1:F22">
    <cfRule type="cellIs" dxfId="35" priority="7" operator="equal">
      <formula>3</formula>
    </cfRule>
  </conditionalFormatting>
  <conditionalFormatting sqref="F1:F3">
    <cfRule type="containsText" dxfId="34" priority="8" operator="containsText" text="3&#10;COURSE&#10;CODE">
      <formula>NOT(ISERROR(SEARCH("3
COURSE
CODE",#REF!)))</formula>
    </cfRule>
  </conditionalFormatting>
  <conditionalFormatting sqref="F4">
    <cfRule type="containsText" dxfId="33" priority="5" operator="containsText" text="3&#10;COURSE&#10;CODE">
      <formula>NOT(ISERROR(SEARCH("3
COURSE
CODE",#REF!)))</formula>
    </cfRule>
  </conditionalFormatting>
  <conditionalFormatting sqref="F5:F22">
    <cfRule type="containsText" dxfId="32" priority="4" operator="containsText" text="3&#10;COURSE&#10;CODE">
      <formula>NOT(ISERROR(SEARCH("3
COURSE
CODE",#REF!)))</formula>
    </cfRule>
  </conditionalFormatting>
  <conditionalFormatting sqref="F23:F32">
    <cfRule type="containsText" dxfId="31" priority="3" operator="containsText" text="3&#10;COURSE&#10;CODE">
      <formula>NOT(ISERROR(SEARCH("3
COURSE
CODE",#REF!)))</formula>
    </cfRule>
  </conditionalFormatting>
  <conditionalFormatting sqref="F23:F33">
    <cfRule type="cellIs" dxfId="30" priority="2" operator="equal">
      <formula>3</formula>
    </cfRule>
  </conditionalFormatting>
  <conditionalFormatting sqref="F33">
    <cfRule type="containsText" dxfId="29" priority="1" operator="containsText" text="3&#10;COURSE&#10;CODE">
      <formula>NOT(ISERROR(SEARCH("3
COURSE
CODE",#REF!)))</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AE62-0B88-0E48-8BA7-B7B9ED1E8410}">
  <dimension ref="A1:AE52"/>
  <sheetViews>
    <sheetView zoomScale="120" zoomScaleNormal="120" workbookViewId="0">
      <selection activeCell="K47" sqref="K47"/>
    </sheetView>
  </sheetViews>
  <sheetFormatPr baseColWidth="10" defaultRowHeight="16" x14ac:dyDescent="0.2"/>
  <cols>
    <col min="3" max="3" width="6.83203125" customWidth="1"/>
    <col min="4" max="4" width="7.5" customWidth="1"/>
    <col min="6" max="6" width="9.33203125" customWidth="1"/>
    <col min="8" max="8" width="5.83203125" customWidth="1"/>
    <col min="9" max="10" width="6.83203125" customWidth="1"/>
    <col min="11" max="11" width="7.33203125" customWidth="1"/>
    <col min="12" max="12" width="7" customWidth="1"/>
    <col min="13" max="13" width="7.1640625" customWidth="1"/>
    <col min="14" max="23" width="0" hidden="1" customWidth="1"/>
    <col min="27" max="27" width="12.83203125" customWidth="1"/>
    <col min="28" max="28" width="0" hidden="1" customWidth="1"/>
    <col min="30" max="30" width="12.5" bestFit="1" customWidth="1"/>
    <col min="31" max="31" width="0" hidden="1" customWidth="1"/>
  </cols>
  <sheetData>
    <row r="1" spans="1:31" ht="104" thickBot="1" x14ac:dyDescent="0.25">
      <c r="A1" s="1" t="s">
        <v>1068</v>
      </c>
      <c r="B1" s="2" t="s">
        <v>1070</v>
      </c>
      <c r="C1" s="3" t="s">
        <v>0</v>
      </c>
      <c r="D1" s="3" t="s">
        <v>1</v>
      </c>
      <c r="E1" s="4" t="s">
        <v>2</v>
      </c>
      <c r="F1" s="4" t="s">
        <v>3</v>
      </c>
      <c r="G1" s="4" t="s">
        <v>4</v>
      </c>
      <c r="H1" s="5" t="s">
        <v>5</v>
      </c>
      <c r="I1" s="6" t="s">
        <v>6</v>
      </c>
      <c r="J1" s="7" t="s">
        <v>7</v>
      </c>
      <c r="K1" s="8" t="s">
        <v>8</v>
      </c>
      <c r="L1" s="8" t="s">
        <v>9</v>
      </c>
      <c r="M1" s="9" t="s">
        <v>10</v>
      </c>
      <c r="N1" s="10" t="s">
        <v>11</v>
      </c>
      <c r="O1" s="11" t="s">
        <v>12</v>
      </c>
      <c r="P1" s="12" t="s">
        <v>13</v>
      </c>
      <c r="Q1" s="13" t="s">
        <v>14</v>
      </c>
      <c r="R1" s="14" t="s">
        <v>15</v>
      </c>
      <c r="S1" s="13" t="s">
        <v>16</v>
      </c>
      <c r="T1" s="15" t="s">
        <v>17</v>
      </c>
      <c r="U1" s="16" t="s">
        <v>18</v>
      </c>
      <c r="V1" s="17" t="s">
        <v>19</v>
      </c>
      <c r="W1" s="18" t="s">
        <v>20</v>
      </c>
      <c r="X1" s="19" t="s">
        <v>21</v>
      </c>
      <c r="Y1" s="11" t="s">
        <v>22</v>
      </c>
      <c r="Z1" s="11" t="s">
        <v>23</v>
      </c>
      <c r="AA1" s="460" t="s">
        <v>24</v>
      </c>
      <c r="AB1" s="21" t="s">
        <v>25</v>
      </c>
      <c r="AC1" s="461" t="s">
        <v>26</v>
      </c>
      <c r="AD1" s="24" t="s">
        <v>28</v>
      </c>
      <c r="AE1" s="25" t="s">
        <v>29</v>
      </c>
    </row>
    <row r="2" spans="1:31" ht="81" customHeight="1" x14ac:dyDescent="0.2">
      <c r="A2" s="52" t="s">
        <v>51</v>
      </c>
      <c r="B2" s="53" t="s">
        <v>62</v>
      </c>
      <c r="C2" s="34" t="s">
        <v>53</v>
      </c>
      <c r="D2" s="34" t="s">
        <v>63</v>
      </c>
      <c r="E2" s="69" t="s">
        <v>64</v>
      </c>
      <c r="F2" s="54" t="s">
        <v>65</v>
      </c>
      <c r="G2" s="54" t="s">
        <v>66</v>
      </c>
      <c r="H2" s="37">
        <v>56</v>
      </c>
      <c r="I2" s="55" t="s">
        <v>57</v>
      </c>
      <c r="J2" s="56">
        <v>585</v>
      </c>
      <c r="K2" s="57">
        <v>0</v>
      </c>
      <c r="L2" s="57">
        <v>20</v>
      </c>
      <c r="M2" s="57">
        <v>20</v>
      </c>
      <c r="N2" s="58">
        <v>11700</v>
      </c>
      <c r="O2" s="59">
        <v>24</v>
      </c>
      <c r="P2" s="59">
        <v>138</v>
      </c>
      <c r="Q2" s="60">
        <v>0.4</v>
      </c>
      <c r="R2" s="61">
        <v>1324.8000000000002</v>
      </c>
      <c r="S2" s="62" t="s">
        <v>67</v>
      </c>
      <c r="T2" s="59">
        <v>200</v>
      </c>
      <c r="U2" s="58">
        <v>4000</v>
      </c>
      <c r="V2" s="38" t="s">
        <v>68</v>
      </c>
      <c r="W2" s="58">
        <v>17024.8</v>
      </c>
      <c r="X2" s="58">
        <v>4000</v>
      </c>
      <c r="Y2" s="58">
        <v>1</v>
      </c>
      <c r="Z2" s="58">
        <v>500</v>
      </c>
      <c r="AA2" s="57">
        <v>500</v>
      </c>
      <c r="AB2" s="37" t="s">
        <v>69</v>
      </c>
      <c r="AC2" s="64">
        <v>0</v>
      </c>
      <c r="AD2" s="58">
        <v>4500</v>
      </c>
      <c r="AE2" s="42">
        <v>21524.799999999999</v>
      </c>
    </row>
    <row r="3" spans="1:31" ht="49" x14ac:dyDescent="0.2">
      <c r="A3" s="52" t="s">
        <v>70</v>
      </c>
      <c r="B3" s="394" t="s">
        <v>1033</v>
      </c>
      <c r="C3" s="395" t="s">
        <v>53</v>
      </c>
      <c r="D3" s="395" t="s">
        <v>63</v>
      </c>
      <c r="E3" s="396" t="s">
        <v>64</v>
      </c>
      <c r="F3" s="396" t="s">
        <v>104</v>
      </c>
      <c r="G3" s="396" t="s">
        <v>1034</v>
      </c>
      <c r="H3" s="35">
        <v>45</v>
      </c>
      <c r="I3" s="53" t="s">
        <v>57</v>
      </c>
      <c r="J3" s="93">
        <v>585</v>
      </c>
      <c r="K3" s="94">
        <v>21</v>
      </c>
      <c r="L3" s="94">
        <v>0</v>
      </c>
      <c r="M3" s="57">
        <v>21</v>
      </c>
      <c r="N3" s="58">
        <v>12285</v>
      </c>
      <c r="O3" s="59">
        <v>18</v>
      </c>
      <c r="P3" s="59">
        <v>138</v>
      </c>
      <c r="Q3" s="60">
        <v>0.4</v>
      </c>
      <c r="R3" s="61">
        <v>993.6</v>
      </c>
      <c r="S3" s="105" t="s">
        <v>105</v>
      </c>
      <c r="T3" s="59">
        <v>75</v>
      </c>
      <c r="U3" s="58">
        <v>1575</v>
      </c>
      <c r="V3" s="38" t="s">
        <v>106</v>
      </c>
      <c r="W3" s="58">
        <v>14853.6</v>
      </c>
      <c r="X3" s="58">
        <v>4200</v>
      </c>
      <c r="Y3" s="58">
        <v>1</v>
      </c>
      <c r="Z3" s="58">
        <v>500</v>
      </c>
      <c r="AA3" s="57">
        <v>500</v>
      </c>
      <c r="AB3" s="110" t="s">
        <v>107</v>
      </c>
      <c r="AC3" s="64">
        <v>0</v>
      </c>
      <c r="AD3" s="58">
        <v>4700</v>
      </c>
      <c r="AE3" s="42">
        <v>19553.599999999999</v>
      </c>
    </row>
    <row r="4" spans="1:31" ht="60" customHeight="1" x14ac:dyDescent="0.2">
      <c r="A4" s="52" t="s">
        <v>109</v>
      </c>
      <c r="B4" s="53" t="s">
        <v>38</v>
      </c>
      <c r="C4" s="34" t="s">
        <v>53</v>
      </c>
      <c r="D4" s="34" t="s">
        <v>63</v>
      </c>
      <c r="E4" s="69" t="s">
        <v>64</v>
      </c>
      <c r="F4" s="111" t="s">
        <v>65</v>
      </c>
      <c r="G4" s="69" t="s">
        <v>66</v>
      </c>
      <c r="H4" s="35">
        <v>56</v>
      </c>
      <c r="I4" s="53" t="s">
        <v>57</v>
      </c>
      <c r="J4" s="93">
        <v>585</v>
      </c>
      <c r="K4" s="94">
        <v>25</v>
      </c>
      <c r="L4" s="94">
        <v>0</v>
      </c>
      <c r="M4" s="57">
        <v>25</v>
      </c>
      <c r="N4" s="58">
        <v>14625</v>
      </c>
      <c r="O4" s="59">
        <v>24</v>
      </c>
      <c r="P4" s="59">
        <v>138</v>
      </c>
      <c r="Q4" s="60">
        <v>0.4</v>
      </c>
      <c r="R4" s="61">
        <v>1324.8000000000002</v>
      </c>
      <c r="S4" s="62" t="s">
        <v>110</v>
      </c>
      <c r="T4" s="59">
        <v>200</v>
      </c>
      <c r="U4" s="58">
        <v>5000</v>
      </c>
      <c r="V4" s="38" t="s">
        <v>111</v>
      </c>
      <c r="W4" s="58">
        <v>20949.8</v>
      </c>
      <c r="X4" s="58">
        <v>5000</v>
      </c>
      <c r="Y4" s="58">
        <v>1</v>
      </c>
      <c r="Z4" s="58">
        <v>500</v>
      </c>
      <c r="AA4" s="57">
        <v>500</v>
      </c>
      <c r="AB4" s="110" t="s">
        <v>69</v>
      </c>
      <c r="AC4" s="64">
        <v>0</v>
      </c>
      <c r="AD4" s="58">
        <v>5500</v>
      </c>
      <c r="AE4" s="42">
        <v>26449.8</v>
      </c>
    </row>
    <row r="5" spans="1:31" ht="25" x14ac:dyDescent="0.2">
      <c r="A5" s="52" t="s">
        <v>114</v>
      </c>
      <c r="B5" s="53"/>
      <c r="C5" s="34" t="s">
        <v>115</v>
      </c>
      <c r="D5" s="34" t="s">
        <v>63</v>
      </c>
      <c r="E5" s="54" t="s">
        <v>150</v>
      </c>
      <c r="F5" s="54" t="s">
        <v>151</v>
      </c>
      <c r="G5" s="54" t="s">
        <v>151</v>
      </c>
      <c r="H5" s="37"/>
      <c r="I5" s="55" t="s">
        <v>44</v>
      </c>
      <c r="J5" s="113">
        <v>0</v>
      </c>
      <c r="K5" s="94">
        <v>0</v>
      </c>
      <c r="L5" s="139">
        <v>25</v>
      </c>
      <c r="M5" s="94">
        <v>25</v>
      </c>
      <c r="N5" s="63">
        <v>0</v>
      </c>
      <c r="O5" s="95">
        <v>25</v>
      </c>
      <c r="P5" s="95">
        <v>161</v>
      </c>
      <c r="Q5" s="61">
        <v>0</v>
      </c>
      <c r="R5" s="61">
        <v>4025</v>
      </c>
      <c r="S5" s="62" t="s">
        <v>152</v>
      </c>
      <c r="T5" s="59">
        <v>0</v>
      </c>
      <c r="U5" s="58">
        <v>0</v>
      </c>
      <c r="V5" s="38" t="s">
        <v>45</v>
      </c>
      <c r="W5" s="58">
        <v>4025</v>
      </c>
      <c r="X5" s="58">
        <v>5000</v>
      </c>
      <c r="Y5" s="58">
        <v>0</v>
      </c>
      <c r="Z5" s="58">
        <v>0</v>
      </c>
      <c r="AA5" s="57">
        <v>0</v>
      </c>
      <c r="AB5" s="110" t="s">
        <v>45</v>
      </c>
      <c r="AC5" s="64">
        <v>0</v>
      </c>
      <c r="AD5" s="58">
        <v>5000</v>
      </c>
      <c r="AE5" s="42">
        <v>9025</v>
      </c>
    </row>
    <row r="6" spans="1:31" ht="25" x14ac:dyDescent="0.2">
      <c r="A6" s="52" t="s">
        <v>114</v>
      </c>
      <c r="B6" s="53"/>
      <c r="C6" s="34" t="s">
        <v>115</v>
      </c>
      <c r="D6" s="34" t="s">
        <v>63</v>
      </c>
      <c r="E6" s="54" t="s">
        <v>150</v>
      </c>
      <c r="F6" s="54" t="s">
        <v>151</v>
      </c>
      <c r="G6" s="54" t="s">
        <v>151</v>
      </c>
      <c r="H6" s="37"/>
      <c r="I6" s="55" t="s">
        <v>44</v>
      </c>
      <c r="J6" s="113">
        <v>0</v>
      </c>
      <c r="K6" s="94">
        <v>30</v>
      </c>
      <c r="L6" s="139">
        <v>0</v>
      </c>
      <c r="M6" s="94">
        <v>30</v>
      </c>
      <c r="N6" s="63">
        <v>0</v>
      </c>
      <c r="O6" s="95">
        <v>30</v>
      </c>
      <c r="P6" s="95">
        <v>161</v>
      </c>
      <c r="Q6" s="61">
        <v>0</v>
      </c>
      <c r="R6" s="61">
        <v>4830</v>
      </c>
      <c r="S6" s="62" t="s">
        <v>152</v>
      </c>
      <c r="T6" s="59">
        <v>0</v>
      </c>
      <c r="U6" s="58">
        <v>0</v>
      </c>
      <c r="V6" s="38" t="s">
        <v>45</v>
      </c>
      <c r="W6" s="58">
        <v>4830</v>
      </c>
      <c r="X6" s="58">
        <v>6000</v>
      </c>
      <c r="Y6" s="58">
        <v>0</v>
      </c>
      <c r="Z6" s="58">
        <v>0</v>
      </c>
      <c r="AA6" s="57">
        <v>0</v>
      </c>
      <c r="AB6" s="110" t="s">
        <v>45</v>
      </c>
      <c r="AC6" s="64">
        <v>0</v>
      </c>
      <c r="AD6" s="58">
        <v>6000</v>
      </c>
      <c r="AE6" s="42">
        <v>10830</v>
      </c>
    </row>
    <row r="7" spans="1:31" ht="25" x14ac:dyDescent="0.2">
      <c r="A7" s="162" t="s">
        <v>168</v>
      </c>
      <c r="B7" s="144" t="s">
        <v>169</v>
      </c>
      <c r="C7" s="163" t="s">
        <v>39</v>
      </c>
      <c r="D7" s="163" t="s">
        <v>63</v>
      </c>
      <c r="E7" s="164" t="s">
        <v>173</v>
      </c>
      <c r="F7" s="164" t="s">
        <v>174</v>
      </c>
      <c r="G7" s="164" t="s">
        <v>175</v>
      </c>
      <c r="H7" s="35">
        <v>45</v>
      </c>
      <c r="I7" s="165" t="s">
        <v>44</v>
      </c>
      <c r="J7" s="93">
        <v>1200</v>
      </c>
      <c r="K7" s="94">
        <v>0</v>
      </c>
      <c r="L7" s="94">
        <v>0</v>
      </c>
      <c r="M7" s="94">
        <v>0</v>
      </c>
      <c r="N7" s="63">
        <v>0</v>
      </c>
      <c r="O7" s="95">
        <v>0</v>
      </c>
      <c r="P7" s="95">
        <v>0</v>
      </c>
      <c r="Q7" s="131">
        <v>0.4</v>
      </c>
      <c r="R7" s="131">
        <v>0</v>
      </c>
      <c r="S7" s="82">
        <v>0</v>
      </c>
      <c r="T7" s="95">
        <v>0</v>
      </c>
      <c r="U7" s="63">
        <v>0</v>
      </c>
      <c r="V7" s="36" t="s">
        <v>45</v>
      </c>
      <c r="W7" s="63">
        <v>0</v>
      </c>
      <c r="X7" s="63">
        <v>0</v>
      </c>
      <c r="Y7" s="63">
        <v>0</v>
      </c>
      <c r="Z7" s="63">
        <v>410</v>
      </c>
      <c r="AA7" s="94">
        <v>0</v>
      </c>
      <c r="AB7" s="99" t="s">
        <v>176</v>
      </c>
      <c r="AC7" s="86">
        <v>0</v>
      </c>
      <c r="AD7" s="63">
        <v>0</v>
      </c>
      <c r="AE7" s="100">
        <v>0</v>
      </c>
    </row>
    <row r="8" spans="1:31" ht="37" x14ac:dyDescent="0.2">
      <c r="A8" s="168" t="s">
        <v>178</v>
      </c>
      <c r="B8" s="169"/>
      <c r="C8" s="163" t="s">
        <v>39</v>
      </c>
      <c r="D8" s="163" t="s">
        <v>63</v>
      </c>
      <c r="E8" s="164" t="s">
        <v>190</v>
      </c>
      <c r="F8" s="164" t="s">
        <v>174</v>
      </c>
      <c r="G8" s="164" t="s">
        <v>175</v>
      </c>
      <c r="H8" s="35">
        <v>45</v>
      </c>
      <c r="I8" s="165" t="s">
        <v>44</v>
      </c>
      <c r="J8" s="93">
        <v>1200</v>
      </c>
      <c r="K8" s="94">
        <v>17</v>
      </c>
      <c r="L8" s="94">
        <v>0</v>
      </c>
      <c r="M8" s="94">
        <v>17</v>
      </c>
      <c r="N8" s="63">
        <v>20400</v>
      </c>
      <c r="O8" s="95">
        <v>0</v>
      </c>
      <c r="P8" s="95">
        <v>0</v>
      </c>
      <c r="Q8" s="131">
        <v>0</v>
      </c>
      <c r="R8" s="131">
        <v>0</v>
      </c>
      <c r="S8" s="82" t="s">
        <v>45</v>
      </c>
      <c r="T8" s="95">
        <v>0</v>
      </c>
      <c r="U8" s="63">
        <v>0</v>
      </c>
      <c r="V8" s="36" t="s">
        <v>45</v>
      </c>
      <c r="W8" s="63">
        <v>20400</v>
      </c>
      <c r="X8" s="63">
        <v>3400</v>
      </c>
      <c r="Y8" s="63">
        <v>14</v>
      </c>
      <c r="Z8" s="63">
        <v>410</v>
      </c>
      <c r="AA8" s="94">
        <v>5740</v>
      </c>
      <c r="AB8" s="35" t="s">
        <v>191</v>
      </c>
      <c r="AC8" s="86">
        <v>0</v>
      </c>
      <c r="AD8" s="63">
        <v>9140</v>
      </c>
      <c r="AE8" s="100">
        <v>29540</v>
      </c>
    </row>
    <row r="9" spans="1:31" ht="37" x14ac:dyDescent="0.2">
      <c r="A9" s="162" t="s">
        <v>194</v>
      </c>
      <c r="B9" s="144" t="s">
        <v>195</v>
      </c>
      <c r="C9" s="41" t="s">
        <v>39</v>
      </c>
      <c r="D9" s="41" t="s">
        <v>63</v>
      </c>
      <c r="E9" s="183" t="s">
        <v>41</v>
      </c>
      <c r="F9" s="183" t="s">
        <v>127</v>
      </c>
      <c r="G9" s="54" t="s">
        <v>197</v>
      </c>
      <c r="H9" s="37">
        <v>45</v>
      </c>
      <c r="I9" s="172" t="s">
        <v>44</v>
      </c>
      <c r="J9" s="56">
        <v>1200</v>
      </c>
      <c r="K9" s="57">
        <v>0</v>
      </c>
      <c r="L9" s="57">
        <v>0</v>
      </c>
      <c r="M9" s="57">
        <v>0</v>
      </c>
      <c r="N9" s="58">
        <v>0</v>
      </c>
      <c r="O9" s="59">
        <v>0</v>
      </c>
      <c r="P9" s="59">
        <v>0</v>
      </c>
      <c r="Q9" s="61">
        <v>0</v>
      </c>
      <c r="R9" s="61">
        <v>0</v>
      </c>
      <c r="S9" s="62" t="s">
        <v>45</v>
      </c>
      <c r="T9" s="59">
        <v>0</v>
      </c>
      <c r="U9" s="58">
        <v>0</v>
      </c>
      <c r="V9" s="38" t="s">
        <v>45</v>
      </c>
      <c r="W9" s="58">
        <v>0</v>
      </c>
      <c r="X9" s="58">
        <v>0</v>
      </c>
      <c r="Y9" s="58">
        <v>0</v>
      </c>
      <c r="Z9" s="58">
        <v>330</v>
      </c>
      <c r="AA9" s="57">
        <v>0</v>
      </c>
      <c r="AB9" s="110" t="s">
        <v>198</v>
      </c>
      <c r="AC9" s="64">
        <v>0</v>
      </c>
      <c r="AD9" s="58">
        <v>0</v>
      </c>
      <c r="AE9" s="42">
        <v>0</v>
      </c>
    </row>
    <row r="10" spans="1:31" ht="37" x14ac:dyDescent="0.2">
      <c r="A10" s="162" t="s">
        <v>194</v>
      </c>
      <c r="B10" s="144" t="s">
        <v>195</v>
      </c>
      <c r="C10" s="41" t="s">
        <v>39</v>
      </c>
      <c r="D10" s="41" t="s">
        <v>63</v>
      </c>
      <c r="E10" s="183" t="s">
        <v>41</v>
      </c>
      <c r="F10" s="183" t="s">
        <v>200</v>
      </c>
      <c r="G10" s="54" t="s">
        <v>201</v>
      </c>
      <c r="H10" s="37">
        <v>45</v>
      </c>
      <c r="I10" s="172" t="s">
        <v>44</v>
      </c>
      <c r="J10" s="56">
        <v>1200</v>
      </c>
      <c r="K10" s="57">
        <v>0</v>
      </c>
      <c r="L10" s="57">
        <v>0</v>
      </c>
      <c r="M10" s="57">
        <v>0</v>
      </c>
      <c r="N10" s="58">
        <v>0</v>
      </c>
      <c r="O10" s="59">
        <v>0</v>
      </c>
      <c r="P10" s="59">
        <v>0</v>
      </c>
      <c r="Q10" s="61">
        <v>0</v>
      </c>
      <c r="R10" s="61">
        <v>0</v>
      </c>
      <c r="S10" s="62" t="s">
        <v>45</v>
      </c>
      <c r="T10" s="59">
        <v>0</v>
      </c>
      <c r="U10" s="58">
        <v>0</v>
      </c>
      <c r="V10" s="38" t="s">
        <v>45</v>
      </c>
      <c r="W10" s="58">
        <v>0</v>
      </c>
      <c r="X10" s="58">
        <v>0</v>
      </c>
      <c r="Y10" s="58">
        <v>0</v>
      </c>
      <c r="Z10" s="58">
        <v>330</v>
      </c>
      <c r="AA10" s="57">
        <v>0</v>
      </c>
      <c r="AB10" s="110" t="s">
        <v>198</v>
      </c>
      <c r="AC10" s="64">
        <v>0</v>
      </c>
      <c r="AD10" s="58">
        <v>0</v>
      </c>
      <c r="AE10" s="42">
        <v>0</v>
      </c>
    </row>
    <row r="11" spans="1:31" ht="104" customHeight="1" x14ac:dyDescent="0.2">
      <c r="A11" s="52" t="s">
        <v>202</v>
      </c>
      <c r="B11" s="394" t="s">
        <v>1008</v>
      </c>
      <c r="C11" s="395" t="s">
        <v>39</v>
      </c>
      <c r="D11" s="395" t="s">
        <v>63</v>
      </c>
      <c r="E11" s="409" t="s">
        <v>41</v>
      </c>
      <c r="F11" s="396" t="s">
        <v>200</v>
      </c>
      <c r="G11" s="396" t="s">
        <v>201</v>
      </c>
      <c r="H11" s="399">
        <v>45</v>
      </c>
      <c r="I11" s="394" t="s">
        <v>44</v>
      </c>
      <c r="J11" s="400">
        <v>1200</v>
      </c>
      <c r="K11" s="397">
        <v>17</v>
      </c>
      <c r="L11" s="397">
        <v>0</v>
      </c>
      <c r="M11" s="397">
        <v>17</v>
      </c>
      <c r="N11" s="97">
        <v>20400</v>
      </c>
      <c r="O11" s="398">
        <v>0</v>
      </c>
      <c r="P11" s="398">
        <v>0</v>
      </c>
      <c r="Q11" s="401">
        <v>0</v>
      </c>
      <c r="R11" s="402">
        <v>0</v>
      </c>
      <c r="S11" s="417" t="s">
        <v>45</v>
      </c>
      <c r="T11" s="97">
        <v>0</v>
      </c>
      <c r="U11" s="97">
        <v>0</v>
      </c>
      <c r="V11" s="403" t="s">
        <v>45</v>
      </c>
      <c r="W11" s="97">
        <v>20400</v>
      </c>
      <c r="X11" s="97">
        <v>3400</v>
      </c>
      <c r="Y11" s="97">
        <v>17</v>
      </c>
      <c r="Z11" s="97">
        <v>330</v>
      </c>
      <c r="AA11" s="397">
        <v>5610</v>
      </c>
      <c r="AB11" s="412" t="s">
        <v>198</v>
      </c>
      <c r="AC11" s="413">
        <v>0</v>
      </c>
      <c r="AD11" s="97">
        <v>9010</v>
      </c>
      <c r="AE11" s="418">
        <v>29410</v>
      </c>
    </row>
    <row r="12" spans="1:31" ht="73" x14ac:dyDescent="0.2">
      <c r="A12" s="52" t="s">
        <v>202</v>
      </c>
      <c r="B12" s="394" t="s">
        <v>1015</v>
      </c>
      <c r="C12" s="395" t="s">
        <v>39</v>
      </c>
      <c r="D12" s="395" t="s">
        <v>63</v>
      </c>
      <c r="E12" s="409" t="s">
        <v>41</v>
      </c>
      <c r="F12" s="396" t="s">
        <v>127</v>
      </c>
      <c r="G12" s="396" t="s">
        <v>197</v>
      </c>
      <c r="H12" s="399">
        <v>45</v>
      </c>
      <c r="I12" s="394" t="s">
        <v>44</v>
      </c>
      <c r="J12" s="400">
        <v>1200</v>
      </c>
      <c r="K12" s="397">
        <v>0</v>
      </c>
      <c r="L12" s="397">
        <v>17</v>
      </c>
      <c r="M12" s="397">
        <v>17</v>
      </c>
      <c r="N12" s="97">
        <v>20400</v>
      </c>
      <c r="O12" s="398">
        <v>0</v>
      </c>
      <c r="P12" s="398">
        <v>0</v>
      </c>
      <c r="Q12" s="401">
        <v>0</v>
      </c>
      <c r="R12" s="402">
        <v>0</v>
      </c>
      <c r="S12" s="417" t="s">
        <v>45</v>
      </c>
      <c r="T12" s="97">
        <v>0</v>
      </c>
      <c r="U12" s="97">
        <v>0</v>
      </c>
      <c r="V12" s="403" t="s">
        <v>45</v>
      </c>
      <c r="W12" s="97">
        <v>20400</v>
      </c>
      <c r="X12" s="97">
        <v>3400</v>
      </c>
      <c r="Y12" s="97">
        <v>17</v>
      </c>
      <c r="Z12" s="97">
        <v>330</v>
      </c>
      <c r="AA12" s="397">
        <v>5610</v>
      </c>
      <c r="AB12" s="412" t="s">
        <v>198</v>
      </c>
      <c r="AC12" s="413">
        <v>0</v>
      </c>
      <c r="AD12" s="97">
        <v>9010</v>
      </c>
      <c r="AE12" s="418">
        <v>29410</v>
      </c>
    </row>
    <row r="13" spans="1:31" ht="25" x14ac:dyDescent="0.2">
      <c r="A13" s="52" t="s">
        <v>202</v>
      </c>
      <c r="B13" s="53"/>
      <c r="C13" s="34" t="s">
        <v>39</v>
      </c>
      <c r="D13" s="34" t="s">
        <v>63</v>
      </c>
      <c r="E13" s="54" t="s">
        <v>209</v>
      </c>
      <c r="F13" s="54" t="s">
        <v>203</v>
      </c>
      <c r="G13" s="54" t="s">
        <v>204</v>
      </c>
      <c r="H13" s="37">
        <v>60</v>
      </c>
      <c r="I13" s="55" t="s">
        <v>44</v>
      </c>
      <c r="J13" s="56">
        <v>1200</v>
      </c>
      <c r="K13" s="57">
        <v>17</v>
      </c>
      <c r="L13" s="57">
        <v>0</v>
      </c>
      <c r="M13" s="57">
        <v>17</v>
      </c>
      <c r="N13" s="58">
        <v>20400</v>
      </c>
      <c r="O13" s="58">
        <v>0</v>
      </c>
      <c r="P13" s="58">
        <v>0</v>
      </c>
      <c r="Q13" s="60">
        <v>0</v>
      </c>
      <c r="R13" s="60">
        <v>0</v>
      </c>
      <c r="S13" s="62" t="s">
        <v>45</v>
      </c>
      <c r="T13" s="58">
        <v>0</v>
      </c>
      <c r="U13" s="58">
        <v>0</v>
      </c>
      <c r="V13" s="38" t="s">
        <v>45</v>
      </c>
      <c r="W13" s="58">
        <v>20400</v>
      </c>
      <c r="X13" s="58">
        <v>3400</v>
      </c>
      <c r="Y13" s="58">
        <v>17</v>
      </c>
      <c r="Z13" s="58">
        <v>330</v>
      </c>
      <c r="AA13" s="57">
        <v>5610</v>
      </c>
      <c r="AB13" s="110" t="s">
        <v>198</v>
      </c>
      <c r="AC13" s="57">
        <v>0</v>
      </c>
      <c r="AD13" s="58">
        <v>9010</v>
      </c>
      <c r="AE13" s="42">
        <v>29410</v>
      </c>
    </row>
    <row r="14" spans="1:31" ht="49" x14ac:dyDescent="0.2">
      <c r="A14" s="52" t="s">
        <v>202</v>
      </c>
      <c r="B14" s="53"/>
      <c r="C14" s="34" t="s">
        <v>39</v>
      </c>
      <c r="D14" s="34" t="s">
        <v>63</v>
      </c>
      <c r="E14" s="54" t="s">
        <v>209</v>
      </c>
      <c r="F14" s="106" t="s">
        <v>210</v>
      </c>
      <c r="G14" s="54" t="s">
        <v>211</v>
      </c>
      <c r="H14" s="37">
        <v>45</v>
      </c>
      <c r="I14" s="55" t="s">
        <v>44</v>
      </c>
      <c r="J14" s="56">
        <v>1200</v>
      </c>
      <c r="K14" s="57">
        <v>0</v>
      </c>
      <c r="L14" s="57">
        <v>17</v>
      </c>
      <c r="M14" s="57">
        <v>17</v>
      </c>
      <c r="N14" s="58">
        <v>20400</v>
      </c>
      <c r="O14" s="59">
        <v>0</v>
      </c>
      <c r="P14" s="59">
        <v>0</v>
      </c>
      <c r="Q14" s="61">
        <v>0</v>
      </c>
      <c r="R14" s="60">
        <v>0</v>
      </c>
      <c r="S14" s="62" t="s">
        <v>45</v>
      </c>
      <c r="T14" s="58">
        <v>0</v>
      </c>
      <c r="U14" s="58">
        <v>0</v>
      </c>
      <c r="V14" s="38" t="s">
        <v>45</v>
      </c>
      <c r="W14" s="58">
        <v>20400</v>
      </c>
      <c r="X14" s="58">
        <v>3400</v>
      </c>
      <c r="Y14" s="58">
        <v>17</v>
      </c>
      <c r="Z14" s="58">
        <v>330</v>
      </c>
      <c r="AA14" s="57">
        <v>5610</v>
      </c>
      <c r="AB14" s="110" t="s">
        <v>198</v>
      </c>
      <c r="AC14" s="64">
        <v>0</v>
      </c>
      <c r="AD14" s="58">
        <v>9010</v>
      </c>
      <c r="AE14" s="42">
        <v>29410</v>
      </c>
    </row>
    <row r="15" spans="1:31" ht="73" x14ac:dyDescent="0.2">
      <c r="A15" s="203" t="s">
        <v>219</v>
      </c>
      <c r="B15" s="408" t="s">
        <v>1014</v>
      </c>
      <c r="C15" s="408" t="s">
        <v>39</v>
      </c>
      <c r="D15" s="408" t="s">
        <v>63</v>
      </c>
      <c r="E15" s="396" t="s">
        <v>237</v>
      </c>
      <c r="F15" s="420" t="s">
        <v>238</v>
      </c>
      <c r="G15" s="171" t="s">
        <v>239</v>
      </c>
      <c r="H15" s="205">
        <v>45</v>
      </c>
      <c r="I15" s="47" t="s">
        <v>44</v>
      </c>
      <c r="J15" s="206">
        <v>1200</v>
      </c>
      <c r="K15" s="206">
        <v>0</v>
      </c>
      <c r="L15" s="206">
        <v>0</v>
      </c>
      <c r="M15" s="206">
        <v>0</v>
      </c>
      <c r="N15" s="206">
        <v>0</v>
      </c>
      <c r="O15" s="206">
        <v>0</v>
      </c>
      <c r="P15" s="207">
        <v>10</v>
      </c>
      <c r="Q15" s="208">
        <v>0.4</v>
      </c>
      <c r="R15" s="61">
        <v>0</v>
      </c>
      <c r="S15" s="105" t="s">
        <v>240</v>
      </c>
      <c r="T15" s="207">
        <v>0</v>
      </c>
      <c r="U15" s="206">
        <v>0</v>
      </c>
      <c r="V15" s="388" t="s">
        <v>45</v>
      </c>
      <c r="W15" s="206">
        <v>0</v>
      </c>
      <c r="X15" s="206">
        <v>0</v>
      </c>
      <c r="Y15" s="206">
        <v>0</v>
      </c>
      <c r="Z15" s="206">
        <v>160</v>
      </c>
      <c r="AA15" s="206">
        <v>0</v>
      </c>
      <c r="AB15" s="209" t="s">
        <v>241</v>
      </c>
      <c r="AC15" s="206">
        <v>0</v>
      </c>
      <c r="AD15" s="206">
        <v>0</v>
      </c>
      <c r="AE15" s="204">
        <v>0</v>
      </c>
    </row>
    <row r="16" spans="1:31" ht="49" x14ac:dyDescent="0.2">
      <c r="A16" s="203" t="s">
        <v>219</v>
      </c>
      <c r="B16" s="138"/>
      <c r="C16" s="34" t="s">
        <v>39</v>
      </c>
      <c r="D16" s="34" t="s">
        <v>63</v>
      </c>
      <c r="E16" s="54" t="s">
        <v>242</v>
      </c>
      <c r="F16" s="54" t="s">
        <v>243</v>
      </c>
      <c r="G16" s="183" t="s">
        <v>244</v>
      </c>
      <c r="H16" s="37">
        <v>45</v>
      </c>
      <c r="I16" s="55" t="s">
        <v>57</v>
      </c>
      <c r="J16" s="56">
        <v>585</v>
      </c>
      <c r="K16" s="57">
        <v>17</v>
      </c>
      <c r="L16" s="57">
        <v>0</v>
      </c>
      <c r="M16" s="57">
        <v>17</v>
      </c>
      <c r="N16" s="58">
        <v>9945</v>
      </c>
      <c r="O16" s="59">
        <v>28</v>
      </c>
      <c r="P16" s="59">
        <v>120</v>
      </c>
      <c r="Q16" s="61">
        <v>0.4</v>
      </c>
      <c r="R16" s="61">
        <v>1344</v>
      </c>
      <c r="S16" s="105" t="s">
        <v>245</v>
      </c>
      <c r="T16" s="59">
        <v>0</v>
      </c>
      <c r="U16" s="58">
        <v>0</v>
      </c>
      <c r="V16" s="388" t="s">
        <v>45</v>
      </c>
      <c r="W16" s="58">
        <v>11289</v>
      </c>
      <c r="X16" s="59">
        <v>3400</v>
      </c>
      <c r="Y16" s="59">
        <v>1</v>
      </c>
      <c r="Z16" s="59">
        <v>650</v>
      </c>
      <c r="AA16" s="57">
        <v>650</v>
      </c>
      <c r="AB16" s="110" t="s">
        <v>246</v>
      </c>
      <c r="AC16" s="64">
        <v>0</v>
      </c>
      <c r="AD16" s="58">
        <v>4050</v>
      </c>
      <c r="AE16" s="204">
        <v>15339</v>
      </c>
    </row>
    <row r="17" spans="1:31" ht="37" x14ac:dyDescent="0.2">
      <c r="A17" s="203" t="s">
        <v>219</v>
      </c>
      <c r="B17" s="408" t="s">
        <v>1003</v>
      </c>
      <c r="C17" s="395" t="s">
        <v>39</v>
      </c>
      <c r="D17" s="395" t="s">
        <v>63</v>
      </c>
      <c r="E17" s="409" t="s">
        <v>574</v>
      </c>
      <c r="F17" s="396" t="s">
        <v>991</v>
      </c>
      <c r="G17" s="409" t="s">
        <v>992</v>
      </c>
      <c r="H17" s="399">
        <v>45</v>
      </c>
      <c r="I17" s="394" t="s">
        <v>57</v>
      </c>
      <c r="J17" s="400">
        <v>585</v>
      </c>
      <c r="K17" s="397">
        <v>17</v>
      </c>
      <c r="L17" s="397">
        <v>0</v>
      </c>
      <c r="M17" s="397">
        <v>17</v>
      </c>
      <c r="N17" s="97">
        <v>9945</v>
      </c>
      <c r="O17" s="398">
        <v>28</v>
      </c>
      <c r="P17" s="398">
        <v>14</v>
      </c>
      <c r="Q17" s="401">
        <v>0.4</v>
      </c>
      <c r="R17" s="401">
        <v>156.80000000000001</v>
      </c>
      <c r="S17" s="410" t="s">
        <v>247</v>
      </c>
      <c r="T17" s="398">
        <v>0</v>
      </c>
      <c r="U17" s="97">
        <v>0</v>
      </c>
      <c r="V17" s="411" t="s">
        <v>45</v>
      </c>
      <c r="W17" s="97">
        <v>10101.799999999999</v>
      </c>
      <c r="X17" s="398">
        <v>3400</v>
      </c>
      <c r="Y17" s="398">
        <v>1</v>
      </c>
      <c r="Z17" s="398">
        <v>160</v>
      </c>
      <c r="AA17" s="397">
        <v>160</v>
      </c>
      <c r="AB17" s="412" t="s">
        <v>248</v>
      </c>
      <c r="AC17" s="413">
        <v>0</v>
      </c>
      <c r="AD17" s="97">
        <v>3560</v>
      </c>
      <c r="AE17" s="414">
        <v>13661.8</v>
      </c>
    </row>
    <row r="18" spans="1:31" ht="37" x14ac:dyDescent="0.2">
      <c r="A18" s="203" t="s">
        <v>219</v>
      </c>
      <c r="B18" s="408" t="s">
        <v>1003</v>
      </c>
      <c r="C18" s="395" t="s">
        <v>39</v>
      </c>
      <c r="D18" s="395" t="s">
        <v>63</v>
      </c>
      <c r="E18" s="409" t="s">
        <v>574</v>
      </c>
      <c r="F18" s="396" t="s">
        <v>116</v>
      </c>
      <c r="G18" s="409" t="s">
        <v>222</v>
      </c>
      <c r="H18" s="399">
        <v>45</v>
      </c>
      <c r="I18" s="394" t="s">
        <v>251</v>
      </c>
      <c r="J18" s="400">
        <v>585</v>
      </c>
      <c r="K18" s="397">
        <v>20</v>
      </c>
      <c r="L18" s="397">
        <v>0</v>
      </c>
      <c r="M18" s="397">
        <v>20</v>
      </c>
      <c r="N18" s="97">
        <v>11700</v>
      </c>
      <c r="O18" s="398">
        <v>28</v>
      </c>
      <c r="P18" s="398">
        <v>14</v>
      </c>
      <c r="Q18" s="401">
        <v>0.4</v>
      </c>
      <c r="R18" s="401">
        <v>156.80000000000001</v>
      </c>
      <c r="S18" s="410" t="s">
        <v>247</v>
      </c>
      <c r="T18" s="398">
        <v>0</v>
      </c>
      <c r="U18" s="97">
        <v>0</v>
      </c>
      <c r="V18" s="411" t="s">
        <v>45</v>
      </c>
      <c r="W18" s="97">
        <v>11856.8</v>
      </c>
      <c r="X18" s="398">
        <v>4000</v>
      </c>
      <c r="Y18" s="398">
        <v>1</v>
      </c>
      <c r="Z18" s="398">
        <v>160</v>
      </c>
      <c r="AA18" s="397">
        <v>160</v>
      </c>
      <c r="AB18" s="412" t="s">
        <v>248</v>
      </c>
      <c r="AC18" s="413">
        <v>0</v>
      </c>
      <c r="AD18" s="97">
        <v>4160</v>
      </c>
      <c r="AE18" s="414">
        <v>16016.8</v>
      </c>
    </row>
    <row r="19" spans="1:31" ht="37" x14ac:dyDescent="0.2">
      <c r="A19" s="203" t="s">
        <v>219</v>
      </c>
      <c r="B19" s="408" t="s">
        <v>1003</v>
      </c>
      <c r="C19" s="395" t="s">
        <v>39</v>
      </c>
      <c r="D19" s="395" t="s">
        <v>63</v>
      </c>
      <c r="E19" s="409" t="s">
        <v>574</v>
      </c>
      <c r="F19" s="396" t="s">
        <v>116</v>
      </c>
      <c r="G19" s="409" t="s">
        <v>222</v>
      </c>
      <c r="H19" s="399">
        <v>45</v>
      </c>
      <c r="I19" s="394" t="s">
        <v>251</v>
      </c>
      <c r="J19" s="400">
        <v>585</v>
      </c>
      <c r="K19" s="397">
        <v>0</v>
      </c>
      <c r="L19" s="397">
        <v>20</v>
      </c>
      <c r="M19" s="397">
        <v>20</v>
      </c>
      <c r="N19" s="97">
        <v>11700</v>
      </c>
      <c r="O19" s="398">
        <v>28</v>
      </c>
      <c r="P19" s="398">
        <v>14</v>
      </c>
      <c r="Q19" s="401">
        <v>0.4</v>
      </c>
      <c r="R19" s="401">
        <v>156.80000000000001</v>
      </c>
      <c r="S19" s="410" t="s">
        <v>247</v>
      </c>
      <c r="T19" s="398">
        <v>0</v>
      </c>
      <c r="U19" s="97">
        <v>0</v>
      </c>
      <c r="V19" s="411" t="s">
        <v>45</v>
      </c>
      <c r="W19" s="97">
        <v>11856.8</v>
      </c>
      <c r="X19" s="398">
        <v>4000</v>
      </c>
      <c r="Y19" s="398">
        <v>1</v>
      </c>
      <c r="Z19" s="398">
        <v>160</v>
      </c>
      <c r="AA19" s="397">
        <v>160</v>
      </c>
      <c r="AB19" s="412" t="s">
        <v>248</v>
      </c>
      <c r="AC19" s="413">
        <v>0</v>
      </c>
      <c r="AD19" s="97">
        <v>4160</v>
      </c>
      <c r="AE19" s="414">
        <v>16016.8</v>
      </c>
    </row>
    <row r="20" spans="1:31" ht="37" x14ac:dyDescent="0.2">
      <c r="A20" s="203" t="s">
        <v>219</v>
      </c>
      <c r="B20" s="138"/>
      <c r="C20" s="34" t="s">
        <v>39</v>
      </c>
      <c r="D20" s="34" t="s">
        <v>63</v>
      </c>
      <c r="E20" s="183" t="s">
        <v>173</v>
      </c>
      <c r="F20" s="54" t="s">
        <v>243</v>
      </c>
      <c r="G20" s="183" t="s">
        <v>244</v>
      </c>
      <c r="H20" s="37">
        <v>45</v>
      </c>
      <c r="I20" s="55" t="s">
        <v>57</v>
      </c>
      <c r="J20" s="56">
        <v>585</v>
      </c>
      <c r="K20" s="57">
        <v>17</v>
      </c>
      <c r="L20" s="57">
        <v>0</v>
      </c>
      <c r="M20" s="57">
        <v>17</v>
      </c>
      <c r="N20" s="58">
        <v>9945</v>
      </c>
      <c r="O20" s="59">
        <v>28</v>
      </c>
      <c r="P20" s="59">
        <v>88</v>
      </c>
      <c r="Q20" s="61">
        <v>0.4</v>
      </c>
      <c r="R20" s="61">
        <v>985.60000000000014</v>
      </c>
      <c r="S20" s="105" t="s">
        <v>247</v>
      </c>
      <c r="T20" s="59">
        <v>0</v>
      </c>
      <c r="U20" s="58">
        <v>0</v>
      </c>
      <c r="V20" s="388" t="s">
        <v>45</v>
      </c>
      <c r="W20" s="58">
        <v>10930.6</v>
      </c>
      <c r="X20" s="59">
        <v>3400</v>
      </c>
      <c r="Y20" s="59">
        <v>1</v>
      </c>
      <c r="Z20" s="59">
        <v>410</v>
      </c>
      <c r="AA20" s="57">
        <v>410</v>
      </c>
      <c r="AB20" s="110" t="s">
        <v>248</v>
      </c>
      <c r="AC20" s="64">
        <v>0</v>
      </c>
      <c r="AD20" s="58">
        <v>3810</v>
      </c>
      <c r="AE20" s="204">
        <v>14740.6</v>
      </c>
    </row>
    <row r="21" spans="1:31" ht="59" customHeight="1" x14ac:dyDescent="0.2">
      <c r="A21" s="52" t="s">
        <v>329</v>
      </c>
      <c r="B21" s="53"/>
      <c r="C21" s="34" t="s">
        <v>39</v>
      </c>
      <c r="D21" s="34" t="s">
        <v>63</v>
      </c>
      <c r="E21" s="54" t="s">
        <v>237</v>
      </c>
      <c r="F21" s="54" t="s">
        <v>350</v>
      </c>
      <c r="G21" s="69" t="s">
        <v>324</v>
      </c>
      <c r="H21" s="35">
        <v>45</v>
      </c>
      <c r="I21" s="53" t="s">
        <v>351</v>
      </c>
      <c r="J21" s="93">
        <v>765</v>
      </c>
      <c r="K21" s="94">
        <v>0</v>
      </c>
      <c r="L21" s="94">
        <v>17</v>
      </c>
      <c r="M21" s="94">
        <v>17</v>
      </c>
      <c r="N21" s="63">
        <v>13005</v>
      </c>
      <c r="O21" s="95">
        <v>14</v>
      </c>
      <c r="P21" s="95">
        <v>10</v>
      </c>
      <c r="Q21" s="131">
        <v>0.4</v>
      </c>
      <c r="R21" s="96">
        <v>56</v>
      </c>
      <c r="S21" s="69" t="s">
        <v>352</v>
      </c>
      <c r="T21" s="63">
        <v>300</v>
      </c>
      <c r="U21" s="63">
        <v>5100</v>
      </c>
      <c r="V21" s="36" t="s">
        <v>326</v>
      </c>
      <c r="W21" s="63">
        <v>18161</v>
      </c>
      <c r="X21" s="63">
        <v>3400</v>
      </c>
      <c r="Y21" s="63">
        <v>14</v>
      </c>
      <c r="Z21" s="63">
        <v>160</v>
      </c>
      <c r="AA21" s="57">
        <v>2240</v>
      </c>
      <c r="AB21" s="231" t="s">
        <v>353</v>
      </c>
      <c r="AC21" s="57">
        <v>0</v>
      </c>
      <c r="AD21" s="58">
        <v>5640</v>
      </c>
      <c r="AE21" s="58">
        <v>23801</v>
      </c>
    </row>
    <row r="22" spans="1:31" ht="55" customHeight="1" x14ac:dyDescent="0.2">
      <c r="A22" s="52" t="s">
        <v>420</v>
      </c>
      <c r="B22" s="121" t="s">
        <v>38</v>
      </c>
      <c r="C22" s="163" t="s">
        <v>39</v>
      </c>
      <c r="D22" s="163" t="s">
        <v>63</v>
      </c>
      <c r="E22" s="164" t="s">
        <v>237</v>
      </c>
      <c r="F22" s="164" t="s">
        <v>203</v>
      </c>
      <c r="G22" s="164" t="s">
        <v>204</v>
      </c>
      <c r="H22" s="35">
        <v>60</v>
      </c>
      <c r="I22" s="165" t="s">
        <v>251</v>
      </c>
      <c r="J22" s="93">
        <v>585</v>
      </c>
      <c r="K22" s="94">
        <v>0</v>
      </c>
      <c r="L22" s="94">
        <v>17</v>
      </c>
      <c r="M22" s="94">
        <v>17</v>
      </c>
      <c r="N22" s="63">
        <v>9945</v>
      </c>
      <c r="O22" s="63">
        <v>28</v>
      </c>
      <c r="P22" s="63">
        <v>14</v>
      </c>
      <c r="Q22" s="96">
        <v>0.4</v>
      </c>
      <c r="R22" s="96">
        <v>156.80000000000001</v>
      </c>
      <c r="S22" s="226" t="s">
        <v>431</v>
      </c>
      <c r="T22" s="63">
        <v>300</v>
      </c>
      <c r="U22" s="63">
        <v>5100</v>
      </c>
      <c r="V22" s="36" t="s">
        <v>423</v>
      </c>
      <c r="W22" s="63">
        <v>15201.8</v>
      </c>
      <c r="X22" s="63">
        <v>3400</v>
      </c>
      <c r="Y22" s="63">
        <v>1</v>
      </c>
      <c r="Z22" s="63">
        <v>325</v>
      </c>
      <c r="AA22" s="94">
        <v>325</v>
      </c>
      <c r="AB22" s="99" t="s">
        <v>432</v>
      </c>
      <c r="AC22" s="94">
        <v>0</v>
      </c>
      <c r="AD22" s="63">
        <v>3725</v>
      </c>
      <c r="AE22" s="63">
        <v>18926.8</v>
      </c>
    </row>
    <row r="23" spans="1:31" x14ac:dyDescent="0.2">
      <c r="A23" s="52" t="s">
        <v>509</v>
      </c>
      <c r="B23" s="53"/>
      <c r="C23" s="33" t="s">
        <v>115</v>
      </c>
      <c r="D23" s="33" t="s">
        <v>63</v>
      </c>
      <c r="E23" s="63" t="s">
        <v>155</v>
      </c>
      <c r="F23" s="261" t="s">
        <v>158</v>
      </c>
      <c r="G23" s="261" t="s">
        <v>158</v>
      </c>
      <c r="H23" s="35" t="s">
        <v>158</v>
      </c>
      <c r="I23" s="262" t="s">
        <v>158</v>
      </c>
      <c r="J23" s="93">
        <v>175</v>
      </c>
      <c r="K23" s="94">
        <v>0</v>
      </c>
      <c r="L23" s="94">
        <v>15</v>
      </c>
      <c r="M23" s="94">
        <v>15</v>
      </c>
      <c r="N23" s="63">
        <v>2625</v>
      </c>
      <c r="O23" s="63">
        <v>0</v>
      </c>
      <c r="P23" s="63">
        <v>0</v>
      </c>
      <c r="Q23" s="96">
        <v>0</v>
      </c>
      <c r="R23" s="96">
        <v>0</v>
      </c>
      <c r="S23" s="96" t="s">
        <v>45</v>
      </c>
      <c r="T23" s="63">
        <v>0</v>
      </c>
      <c r="U23" s="63">
        <v>0</v>
      </c>
      <c r="V23" s="391"/>
      <c r="W23" s="63">
        <v>2625</v>
      </c>
      <c r="X23" s="63">
        <v>6000</v>
      </c>
      <c r="Y23" s="63">
        <v>0</v>
      </c>
      <c r="Z23" s="63">
        <v>0</v>
      </c>
      <c r="AA23" s="94">
        <v>0</v>
      </c>
      <c r="AB23" s="35"/>
      <c r="AC23" s="264"/>
      <c r="AD23" s="63">
        <v>6000</v>
      </c>
      <c r="AE23" s="63">
        <v>8625</v>
      </c>
    </row>
    <row r="24" spans="1:31" x14ac:dyDescent="0.2">
      <c r="A24" s="52" t="s">
        <v>526</v>
      </c>
      <c r="B24" s="53"/>
      <c r="C24" s="33" t="s">
        <v>39</v>
      </c>
      <c r="D24" s="33" t="s">
        <v>63</v>
      </c>
      <c r="E24" s="164" t="s">
        <v>41</v>
      </c>
      <c r="F24" s="259" t="s">
        <v>158</v>
      </c>
      <c r="G24" s="69" t="s">
        <v>528</v>
      </c>
      <c r="H24" s="35">
        <v>0</v>
      </c>
      <c r="I24" s="53" t="s">
        <v>44</v>
      </c>
      <c r="J24" s="93">
        <v>175</v>
      </c>
      <c r="K24" s="94">
        <v>0</v>
      </c>
      <c r="L24" s="94">
        <v>5</v>
      </c>
      <c r="M24" s="94">
        <v>5</v>
      </c>
      <c r="N24" s="63">
        <v>875</v>
      </c>
      <c r="O24" s="63">
        <v>0</v>
      </c>
      <c r="P24" s="63">
        <v>0</v>
      </c>
      <c r="Q24" s="96">
        <v>0</v>
      </c>
      <c r="R24" s="96">
        <v>0</v>
      </c>
      <c r="S24" s="271"/>
      <c r="T24" s="63">
        <v>0</v>
      </c>
      <c r="U24" s="63">
        <v>0</v>
      </c>
      <c r="V24" s="259"/>
      <c r="W24" s="63">
        <v>875</v>
      </c>
      <c r="X24" s="63">
        <v>2000</v>
      </c>
      <c r="Y24" s="63">
        <v>0</v>
      </c>
      <c r="Z24" s="63">
        <v>0</v>
      </c>
      <c r="AA24" s="94">
        <v>0</v>
      </c>
      <c r="AB24" s="35" t="s">
        <v>45</v>
      </c>
      <c r="AC24" s="94">
        <v>0</v>
      </c>
      <c r="AD24" s="63">
        <v>2000</v>
      </c>
      <c r="AE24" s="63">
        <v>2875</v>
      </c>
    </row>
    <row r="25" spans="1:31" ht="49" x14ac:dyDescent="0.2">
      <c r="A25" s="273" t="s">
        <v>536</v>
      </c>
      <c r="B25" s="249"/>
      <c r="C25" s="33" t="s">
        <v>115</v>
      </c>
      <c r="D25" s="33" t="s">
        <v>63</v>
      </c>
      <c r="E25" s="69" t="s">
        <v>557</v>
      </c>
      <c r="F25" s="69" t="s">
        <v>551</v>
      </c>
      <c r="G25" s="69" t="s">
        <v>543</v>
      </c>
      <c r="H25" s="35">
        <v>42</v>
      </c>
      <c r="I25" s="53" t="s">
        <v>57</v>
      </c>
      <c r="J25" s="93">
        <v>585</v>
      </c>
      <c r="K25" s="94">
        <v>0</v>
      </c>
      <c r="L25" s="94">
        <v>19</v>
      </c>
      <c r="M25" s="94">
        <v>19</v>
      </c>
      <c r="N25" s="63">
        <v>11115</v>
      </c>
      <c r="O25" s="95">
        <v>28</v>
      </c>
      <c r="P25" s="95">
        <v>30</v>
      </c>
      <c r="Q25" s="131">
        <v>0.4</v>
      </c>
      <c r="R25" s="131">
        <v>336</v>
      </c>
      <c r="S25" s="82" t="s">
        <v>558</v>
      </c>
      <c r="T25" s="95">
        <v>0</v>
      </c>
      <c r="U25" s="63">
        <v>0</v>
      </c>
      <c r="V25" s="36" t="s">
        <v>45</v>
      </c>
      <c r="W25" s="63">
        <v>11451</v>
      </c>
      <c r="X25" s="95">
        <v>3800</v>
      </c>
      <c r="Y25" s="95">
        <v>1</v>
      </c>
      <c r="Z25" s="95">
        <v>310</v>
      </c>
      <c r="AA25" s="94">
        <v>310</v>
      </c>
      <c r="AB25" s="99" t="s">
        <v>559</v>
      </c>
      <c r="AC25" s="86">
        <v>0</v>
      </c>
      <c r="AD25" s="63">
        <v>4110</v>
      </c>
      <c r="AE25" s="63">
        <v>15561</v>
      </c>
    </row>
    <row r="26" spans="1:31" ht="85" x14ac:dyDescent="0.2">
      <c r="A26" s="248" t="s">
        <v>573</v>
      </c>
      <c r="B26" s="394" t="s">
        <v>1000</v>
      </c>
      <c r="C26" s="395" t="s">
        <v>115</v>
      </c>
      <c r="D26" s="395" t="s">
        <v>63</v>
      </c>
      <c r="E26" s="396" t="s">
        <v>574</v>
      </c>
      <c r="F26" s="396" t="s">
        <v>575</v>
      </c>
      <c r="G26" s="69" t="s">
        <v>568</v>
      </c>
      <c r="H26" s="35">
        <v>42</v>
      </c>
      <c r="I26" s="53" t="s">
        <v>251</v>
      </c>
      <c r="J26" s="93">
        <v>585</v>
      </c>
      <c r="K26" s="94">
        <v>0</v>
      </c>
      <c r="L26" s="94">
        <v>0</v>
      </c>
      <c r="M26" s="94">
        <v>0</v>
      </c>
      <c r="N26" s="63">
        <v>0</v>
      </c>
      <c r="O26" s="95">
        <v>0</v>
      </c>
      <c r="P26" s="95">
        <v>45</v>
      </c>
      <c r="Q26" s="131">
        <v>0.4</v>
      </c>
      <c r="R26" s="131">
        <v>0</v>
      </c>
      <c r="S26" s="222" t="s">
        <v>576</v>
      </c>
      <c r="T26" s="95">
        <v>300</v>
      </c>
      <c r="U26" s="63">
        <v>0</v>
      </c>
      <c r="V26" s="36" t="s">
        <v>570</v>
      </c>
      <c r="W26" s="63">
        <v>0</v>
      </c>
      <c r="X26" s="95">
        <v>0</v>
      </c>
      <c r="Y26" s="95">
        <v>0</v>
      </c>
      <c r="Z26" s="95">
        <v>0</v>
      </c>
      <c r="AA26" s="94">
        <v>0</v>
      </c>
      <c r="AB26" s="99" t="s">
        <v>577</v>
      </c>
      <c r="AC26" s="86">
        <v>0</v>
      </c>
      <c r="AD26" s="63">
        <v>0</v>
      </c>
      <c r="AE26" s="63">
        <v>0</v>
      </c>
    </row>
    <row r="27" spans="1:31" ht="85" x14ac:dyDescent="0.2">
      <c r="A27" s="248" t="s">
        <v>573</v>
      </c>
      <c r="B27" s="394" t="s">
        <v>999</v>
      </c>
      <c r="C27" s="395" t="s">
        <v>115</v>
      </c>
      <c r="D27" s="395" t="s">
        <v>63</v>
      </c>
      <c r="E27" s="396" t="s">
        <v>574</v>
      </c>
      <c r="F27" s="396" t="s">
        <v>579</v>
      </c>
      <c r="G27" s="69" t="s">
        <v>568</v>
      </c>
      <c r="H27" s="35">
        <v>42</v>
      </c>
      <c r="I27" s="53" t="s">
        <v>251</v>
      </c>
      <c r="J27" s="93">
        <v>585</v>
      </c>
      <c r="K27" s="94">
        <v>0</v>
      </c>
      <c r="L27" s="94">
        <v>0</v>
      </c>
      <c r="M27" s="94">
        <v>0</v>
      </c>
      <c r="N27" s="63">
        <v>0</v>
      </c>
      <c r="O27" s="95">
        <v>0</v>
      </c>
      <c r="P27" s="95">
        <v>45</v>
      </c>
      <c r="Q27" s="131">
        <v>0.4</v>
      </c>
      <c r="R27" s="131">
        <v>0</v>
      </c>
      <c r="S27" s="222" t="s">
        <v>580</v>
      </c>
      <c r="T27" s="95">
        <v>300</v>
      </c>
      <c r="U27" s="63">
        <v>0</v>
      </c>
      <c r="V27" s="36" t="s">
        <v>570</v>
      </c>
      <c r="W27" s="63">
        <v>0</v>
      </c>
      <c r="X27" s="95">
        <v>0</v>
      </c>
      <c r="Y27" s="95">
        <v>0</v>
      </c>
      <c r="Z27" s="95">
        <v>0</v>
      </c>
      <c r="AA27" s="94">
        <v>0</v>
      </c>
      <c r="AB27" s="99" t="s">
        <v>577</v>
      </c>
      <c r="AC27" s="86">
        <v>0</v>
      </c>
      <c r="AD27" s="63">
        <v>0</v>
      </c>
      <c r="AE27" s="63">
        <v>0</v>
      </c>
    </row>
    <row r="28" spans="1:31" x14ac:dyDescent="0.2">
      <c r="A28" s="52" t="s">
        <v>581</v>
      </c>
      <c r="B28" s="53"/>
      <c r="C28" s="33" t="s">
        <v>39</v>
      </c>
      <c r="D28" s="33" t="s">
        <v>63</v>
      </c>
      <c r="E28" s="69" t="s">
        <v>291</v>
      </c>
      <c r="F28" s="69" t="s">
        <v>582</v>
      </c>
      <c r="G28" s="69" t="s">
        <v>583</v>
      </c>
      <c r="H28" s="35">
        <v>45</v>
      </c>
      <c r="I28" s="53" t="s">
        <v>57</v>
      </c>
      <c r="J28" s="93">
        <v>585</v>
      </c>
      <c r="K28" s="94">
        <v>17</v>
      </c>
      <c r="L28" s="94">
        <v>0</v>
      </c>
      <c r="M28" s="94">
        <v>17</v>
      </c>
      <c r="N28" s="63">
        <v>9945</v>
      </c>
      <c r="O28" s="95">
        <v>28</v>
      </c>
      <c r="P28" s="95">
        <v>98</v>
      </c>
      <c r="Q28" s="131">
        <v>0.4</v>
      </c>
      <c r="R28" s="131">
        <v>1097.6000000000001</v>
      </c>
      <c r="S28" s="82" t="s">
        <v>592</v>
      </c>
      <c r="T28" s="95">
        <v>0</v>
      </c>
      <c r="U28" s="63">
        <v>0</v>
      </c>
      <c r="V28" s="36" t="s">
        <v>45</v>
      </c>
      <c r="W28" s="63">
        <v>11042.6</v>
      </c>
      <c r="X28" s="95">
        <v>3400</v>
      </c>
      <c r="Y28" s="95">
        <v>1</v>
      </c>
      <c r="Z28" s="63">
        <v>709</v>
      </c>
      <c r="AA28" s="94">
        <v>709</v>
      </c>
      <c r="AB28" s="99" t="s">
        <v>593</v>
      </c>
      <c r="AC28" s="86">
        <v>0</v>
      </c>
      <c r="AD28" s="63">
        <v>4109</v>
      </c>
      <c r="AE28" s="63">
        <v>15151.6</v>
      </c>
    </row>
    <row r="29" spans="1:31" ht="25" x14ac:dyDescent="0.2">
      <c r="A29" s="52" t="s">
        <v>594</v>
      </c>
      <c r="B29" s="53"/>
      <c r="C29" s="33" t="s">
        <v>39</v>
      </c>
      <c r="D29" s="33" t="s">
        <v>63</v>
      </c>
      <c r="E29" s="69" t="s">
        <v>242</v>
      </c>
      <c r="F29" s="69" t="s">
        <v>595</v>
      </c>
      <c r="G29" s="69" t="s">
        <v>596</v>
      </c>
      <c r="H29" s="35">
        <v>45</v>
      </c>
      <c r="I29" s="53" t="s">
        <v>57</v>
      </c>
      <c r="J29" s="93">
        <v>585</v>
      </c>
      <c r="K29" s="94">
        <v>0</v>
      </c>
      <c r="L29" s="94">
        <v>17</v>
      </c>
      <c r="M29" s="94">
        <v>17</v>
      </c>
      <c r="N29" s="63">
        <v>9945</v>
      </c>
      <c r="O29" s="95">
        <v>28</v>
      </c>
      <c r="P29" s="95">
        <v>120</v>
      </c>
      <c r="Q29" s="131">
        <v>0.4</v>
      </c>
      <c r="R29" s="131">
        <v>1344</v>
      </c>
      <c r="S29" s="226" t="s">
        <v>597</v>
      </c>
      <c r="T29" s="95">
        <v>0</v>
      </c>
      <c r="U29" s="63">
        <v>0</v>
      </c>
      <c r="V29" s="36" t="s">
        <v>45</v>
      </c>
      <c r="W29" s="63">
        <v>11289</v>
      </c>
      <c r="X29" s="95">
        <v>3400</v>
      </c>
      <c r="Y29" s="95">
        <v>1</v>
      </c>
      <c r="Z29" s="95">
        <v>650</v>
      </c>
      <c r="AA29" s="94">
        <v>650</v>
      </c>
      <c r="AB29" s="99" t="s">
        <v>598</v>
      </c>
      <c r="AC29" s="86">
        <v>0</v>
      </c>
      <c r="AD29" s="63">
        <v>4050</v>
      </c>
      <c r="AE29" s="63">
        <v>15339</v>
      </c>
    </row>
    <row r="30" spans="1:31" ht="49" x14ac:dyDescent="0.2">
      <c r="A30" s="52" t="s">
        <v>594</v>
      </c>
      <c r="B30" s="394" t="s">
        <v>1007</v>
      </c>
      <c r="C30" s="395" t="s">
        <v>39</v>
      </c>
      <c r="D30" s="395" t="s">
        <v>63</v>
      </c>
      <c r="E30" s="396" t="s">
        <v>574</v>
      </c>
      <c r="F30" s="396" t="s">
        <v>595</v>
      </c>
      <c r="G30" s="396" t="s">
        <v>596</v>
      </c>
      <c r="H30" s="399">
        <v>45</v>
      </c>
      <c r="I30" s="394" t="s">
        <v>57</v>
      </c>
      <c r="J30" s="400">
        <v>585</v>
      </c>
      <c r="K30" s="397">
        <v>0</v>
      </c>
      <c r="L30" s="397">
        <v>0</v>
      </c>
      <c r="M30" s="397">
        <v>0</v>
      </c>
      <c r="N30" s="97">
        <v>0</v>
      </c>
      <c r="O30" s="398">
        <v>0</v>
      </c>
      <c r="P30" s="398">
        <v>14</v>
      </c>
      <c r="Q30" s="401">
        <v>0.4</v>
      </c>
      <c r="R30" s="401">
        <v>0</v>
      </c>
      <c r="S30" s="415" t="s">
        <v>599</v>
      </c>
      <c r="T30" s="398">
        <v>0</v>
      </c>
      <c r="U30" s="97">
        <v>0</v>
      </c>
      <c r="V30" s="403" t="s">
        <v>45</v>
      </c>
      <c r="W30" s="97">
        <v>0</v>
      </c>
      <c r="X30" s="398">
        <v>0</v>
      </c>
      <c r="Y30" s="398">
        <v>0</v>
      </c>
      <c r="Z30" s="398">
        <v>160</v>
      </c>
      <c r="AA30" s="397">
        <v>0</v>
      </c>
      <c r="AB30" s="412" t="s">
        <v>600</v>
      </c>
      <c r="AC30" s="413">
        <v>0</v>
      </c>
      <c r="AD30" s="97">
        <v>0</v>
      </c>
      <c r="AE30" s="97">
        <v>0</v>
      </c>
    </row>
    <row r="31" spans="1:31" ht="61" x14ac:dyDescent="0.2">
      <c r="A31" s="52" t="s">
        <v>594</v>
      </c>
      <c r="B31" s="394" t="s">
        <v>993</v>
      </c>
      <c r="C31" s="395" t="s">
        <v>39</v>
      </c>
      <c r="D31" s="395" t="s">
        <v>63</v>
      </c>
      <c r="E31" s="396" t="s">
        <v>574</v>
      </c>
      <c r="F31" s="396" t="s">
        <v>595</v>
      </c>
      <c r="G31" s="396" t="s">
        <v>596</v>
      </c>
      <c r="H31" s="399">
        <v>45</v>
      </c>
      <c r="I31" s="394" t="s">
        <v>57</v>
      </c>
      <c r="J31" s="400">
        <v>585</v>
      </c>
      <c r="K31" s="397">
        <v>0</v>
      </c>
      <c r="L31" s="397">
        <v>0</v>
      </c>
      <c r="M31" s="397">
        <v>0</v>
      </c>
      <c r="N31" s="97">
        <v>0</v>
      </c>
      <c r="O31" s="398">
        <v>0</v>
      </c>
      <c r="P31" s="398">
        <v>14</v>
      </c>
      <c r="Q31" s="401">
        <v>0.4</v>
      </c>
      <c r="R31" s="401">
        <v>0</v>
      </c>
      <c r="S31" s="415" t="s">
        <v>599</v>
      </c>
      <c r="T31" s="398">
        <v>0</v>
      </c>
      <c r="U31" s="97">
        <v>0</v>
      </c>
      <c r="V31" s="403" t="s">
        <v>45</v>
      </c>
      <c r="W31" s="97">
        <v>0</v>
      </c>
      <c r="X31" s="398">
        <v>0</v>
      </c>
      <c r="Y31" s="398">
        <v>0</v>
      </c>
      <c r="Z31" s="398">
        <v>160</v>
      </c>
      <c r="AA31" s="397">
        <v>0</v>
      </c>
      <c r="AB31" s="412" t="s">
        <v>600</v>
      </c>
      <c r="AC31" s="413">
        <v>0</v>
      </c>
      <c r="AD31" s="97">
        <v>0</v>
      </c>
      <c r="AE31" s="97">
        <v>0</v>
      </c>
    </row>
    <row r="32" spans="1:31" ht="25" x14ac:dyDescent="0.2">
      <c r="A32" s="52" t="s">
        <v>609</v>
      </c>
      <c r="B32" s="53"/>
      <c r="C32" s="33" t="s">
        <v>115</v>
      </c>
      <c r="D32" s="33" t="s">
        <v>63</v>
      </c>
      <c r="E32" s="69" t="s">
        <v>557</v>
      </c>
      <c r="F32" s="69" t="s">
        <v>625</v>
      </c>
      <c r="G32" s="69" t="s">
        <v>614</v>
      </c>
      <c r="H32" s="35">
        <v>42</v>
      </c>
      <c r="I32" s="53" t="s">
        <v>57</v>
      </c>
      <c r="J32" s="93">
        <v>585</v>
      </c>
      <c r="K32" s="94">
        <v>0</v>
      </c>
      <c r="L32" s="94">
        <v>20</v>
      </c>
      <c r="M32" s="94">
        <v>20</v>
      </c>
      <c r="N32" s="63">
        <v>11700</v>
      </c>
      <c r="O32" s="95">
        <v>28</v>
      </c>
      <c r="P32" s="95">
        <v>30</v>
      </c>
      <c r="Q32" s="131">
        <v>0.4</v>
      </c>
      <c r="R32" s="131">
        <v>336</v>
      </c>
      <c r="S32" s="82" t="s">
        <v>640</v>
      </c>
      <c r="T32" s="95">
        <v>0</v>
      </c>
      <c r="U32" s="63">
        <v>0</v>
      </c>
      <c r="V32" s="36" t="s">
        <v>45</v>
      </c>
      <c r="W32" s="63">
        <v>12036</v>
      </c>
      <c r="X32" s="95">
        <v>4000</v>
      </c>
      <c r="Y32" s="95">
        <v>1</v>
      </c>
      <c r="Z32" s="95">
        <v>310</v>
      </c>
      <c r="AA32" s="94">
        <v>310</v>
      </c>
      <c r="AB32" s="99" t="s">
        <v>641</v>
      </c>
      <c r="AC32" s="86">
        <v>0</v>
      </c>
      <c r="AD32" s="63">
        <v>4310</v>
      </c>
      <c r="AE32" s="63">
        <v>16346</v>
      </c>
    </row>
    <row r="33" spans="1:31" ht="25" x14ac:dyDescent="0.2">
      <c r="A33" s="52" t="s">
        <v>609</v>
      </c>
      <c r="B33" s="53"/>
      <c r="C33" s="33" t="s">
        <v>115</v>
      </c>
      <c r="D33" s="33" t="s">
        <v>63</v>
      </c>
      <c r="E33" s="69" t="s">
        <v>242</v>
      </c>
      <c r="F33" s="69" t="s">
        <v>642</v>
      </c>
      <c r="G33" s="69" t="s">
        <v>643</v>
      </c>
      <c r="H33" s="35">
        <v>42</v>
      </c>
      <c r="I33" s="53" t="s">
        <v>57</v>
      </c>
      <c r="J33" s="93">
        <v>585</v>
      </c>
      <c r="K33" s="94">
        <v>20</v>
      </c>
      <c r="L33" s="94">
        <v>0</v>
      </c>
      <c r="M33" s="94">
        <v>20</v>
      </c>
      <c r="N33" s="63">
        <v>11700</v>
      </c>
      <c r="O33" s="95">
        <v>28</v>
      </c>
      <c r="P33" s="95">
        <v>46</v>
      </c>
      <c r="Q33" s="131">
        <v>0.4</v>
      </c>
      <c r="R33" s="131">
        <v>515.20000000000005</v>
      </c>
      <c r="S33" s="82" t="s">
        <v>644</v>
      </c>
      <c r="T33" s="95">
        <v>0</v>
      </c>
      <c r="U33" s="63">
        <v>0</v>
      </c>
      <c r="V33" s="36" t="s">
        <v>45</v>
      </c>
      <c r="W33" s="63">
        <v>12215.2</v>
      </c>
      <c r="X33" s="95">
        <v>4000</v>
      </c>
      <c r="Y33" s="95">
        <v>1</v>
      </c>
      <c r="Z33" s="95">
        <v>385</v>
      </c>
      <c r="AA33" s="94">
        <v>385</v>
      </c>
      <c r="AB33" s="99" t="s">
        <v>645</v>
      </c>
      <c r="AC33" s="86">
        <v>0</v>
      </c>
      <c r="AD33" s="63">
        <v>4385</v>
      </c>
      <c r="AE33" s="63">
        <v>16600.2</v>
      </c>
    </row>
    <row r="34" spans="1:31" ht="37" x14ac:dyDescent="0.2">
      <c r="A34" s="52" t="s">
        <v>682</v>
      </c>
      <c r="B34" s="53"/>
      <c r="C34" s="33" t="s">
        <v>115</v>
      </c>
      <c r="D34" s="33" t="s">
        <v>63</v>
      </c>
      <c r="E34" s="69" t="s">
        <v>557</v>
      </c>
      <c r="F34" s="69" t="s">
        <v>706</v>
      </c>
      <c r="G34" s="69" t="s">
        <v>685</v>
      </c>
      <c r="H34" s="35">
        <v>42</v>
      </c>
      <c r="I34" s="53" t="s">
        <v>57</v>
      </c>
      <c r="J34" s="93">
        <v>585</v>
      </c>
      <c r="K34" s="94">
        <v>0</v>
      </c>
      <c r="L34" s="94">
        <v>25</v>
      </c>
      <c r="M34" s="94">
        <v>25</v>
      </c>
      <c r="N34" s="63">
        <v>14625</v>
      </c>
      <c r="O34" s="95">
        <v>14</v>
      </c>
      <c r="P34" s="95">
        <v>30</v>
      </c>
      <c r="Q34" s="131">
        <v>0.4</v>
      </c>
      <c r="R34" s="131">
        <v>168</v>
      </c>
      <c r="S34" s="82" t="s">
        <v>707</v>
      </c>
      <c r="T34" s="95">
        <v>0</v>
      </c>
      <c r="U34" s="63">
        <v>0</v>
      </c>
      <c r="V34" s="36"/>
      <c r="W34" s="63">
        <v>14793</v>
      </c>
      <c r="X34" s="95">
        <v>5000</v>
      </c>
      <c r="Y34" s="95">
        <v>1</v>
      </c>
      <c r="Z34" s="95">
        <v>310</v>
      </c>
      <c r="AA34" s="94">
        <v>310</v>
      </c>
      <c r="AB34" s="155" t="s">
        <v>708</v>
      </c>
      <c r="AC34" s="86">
        <v>0</v>
      </c>
      <c r="AD34" s="63">
        <v>5310</v>
      </c>
      <c r="AE34" s="63">
        <v>20103</v>
      </c>
    </row>
    <row r="35" spans="1:31" ht="37" x14ac:dyDescent="0.2">
      <c r="A35" s="52" t="s">
        <v>682</v>
      </c>
      <c r="B35" s="53"/>
      <c r="C35" s="33" t="s">
        <v>115</v>
      </c>
      <c r="D35" s="33" t="s">
        <v>63</v>
      </c>
      <c r="E35" s="69" t="s">
        <v>242</v>
      </c>
      <c r="F35" s="69" t="s">
        <v>706</v>
      </c>
      <c r="G35" s="69" t="s">
        <v>685</v>
      </c>
      <c r="H35" s="35">
        <v>42</v>
      </c>
      <c r="I35" s="53" t="s">
        <v>57</v>
      </c>
      <c r="J35" s="93">
        <v>585</v>
      </c>
      <c r="K35" s="94">
        <v>0</v>
      </c>
      <c r="L35" s="94">
        <v>18</v>
      </c>
      <c r="M35" s="94">
        <v>18</v>
      </c>
      <c r="N35" s="63">
        <v>10530</v>
      </c>
      <c r="O35" s="95">
        <v>28</v>
      </c>
      <c r="P35" s="95">
        <v>42</v>
      </c>
      <c r="Q35" s="131">
        <v>0.4</v>
      </c>
      <c r="R35" s="131">
        <v>470.40000000000003</v>
      </c>
      <c r="S35" s="82" t="s">
        <v>709</v>
      </c>
      <c r="T35" s="95">
        <v>0</v>
      </c>
      <c r="U35" s="63">
        <v>0</v>
      </c>
      <c r="V35" s="36" t="s">
        <v>45</v>
      </c>
      <c r="W35" s="63">
        <v>11000.4</v>
      </c>
      <c r="X35" s="95">
        <v>3600</v>
      </c>
      <c r="Y35" s="95">
        <v>1</v>
      </c>
      <c r="Z35" s="95">
        <v>385</v>
      </c>
      <c r="AA35" s="94">
        <v>385</v>
      </c>
      <c r="AB35" s="99" t="s">
        <v>710</v>
      </c>
      <c r="AC35" s="86">
        <v>0</v>
      </c>
      <c r="AD35" s="63">
        <v>3985</v>
      </c>
      <c r="AE35" s="63">
        <v>14985.4</v>
      </c>
    </row>
    <row r="36" spans="1:31" ht="59" customHeight="1" x14ac:dyDescent="0.2">
      <c r="A36" s="52" t="s">
        <v>711</v>
      </c>
      <c r="B36" s="53"/>
      <c r="C36" s="33" t="s">
        <v>115</v>
      </c>
      <c r="D36" s="33" t="s">
        <v>63</v>
      </c>
      <c r="E36" s="69" t="s">
        <v>557</v>
      </c>
      <c r="F36" s="69" t="s">
        <v>148</v>
      </c>
      <c r="G36" s="69" t="s">
        <v>132</v>
      </c>
      <c r="H36" s="35">
        <v>42</v>
      </c>
      <c r="I36" s="53" t="s">
        <v>251</v>
      </c>
      <c r="J36" s="93">
        <v>585</v>
      </c>
      <c r="K36" s="94">
        <v>17</v>
      </c>
      <c r="L36" s="94">
        <v>0</v>
      </c>
      <c r="M36" s="94">
        <v>17</v>
      </c>
      <c r="N36" s="63">
        <v>9945</v>
      </c>
      <c r="O36" s="95">
        <v>14</v>
      </c>
      <c r="P36" s="95">
        <v>30</v>
      </c>
      <c r="Q36" s="131">
        <v>0.4</v>
      </c>
      <c r="R36" s="131">
        <v>168</v>
      </c>
      <c r="S36" s="222" t="s">
        <v>766</v>
      </c>
      <c r="T36" s="95">
        <v>150</v>
      </c>
      <c r="U36" s="63">
        <v>2550</v>
      </c>
      <c r="V36" s="36" t="s">
        <v>679</v>
      </c>
      <c r="W36" s="63">
        <v>12663</v>
      </c>
      <c r="X36" s="95">
        <v>3400</v>
      </c>
      <c r="Y36" s="95">
        <v>1</v>
      </c>
      <c r="Z36" s="95">
        <v>310</v>
      </c>
      <c r="AA36" s="94">
        <v>310</v>
      </c>
      <c r="AB36" s="99" t="s">
        <v>767</v>
      </c>
      <c r="AC36" s="86">
        <v>0</v>
      </c>
      <c r="AD36" s="63">
        <v>3710</v>
      </c>
      <c r="AE36" s="63">
        <v>16373</v>
      </c>
    </row>
    <row r="37" spans="1:31" ht="44" customHeight="1" x14ac:dyDescent="0.2">
      <c r="A37" s="52" t="s">
        <v>711</v>
      </c>
      <c r="B37" s="53"/>
      <c r="C37" s="33" t="s">
        <v>115</v>
      </c>
      <c r="D37" s="33" t="s">
        <v>63</v>
      </c>
      <c r="E37" s="69" t="s">
        <v>64</v>
      </c>
      <c r="F37" s="69" t="s">
        <v>65</v>
      </c>
      <c r="G37" s="69" t="s">
        <v>132</v>
      </c>
      <c r="H37" s="35">
        <v>42</v>
      </c>
      <c r="I37" s="53" t="s">
        <v>57</v>
      </c>
      <c r="J37" s="93">
        <v>585</v>
      </c>
      <c r="K37" s="94">
        <v>15</v>
      </c>
      <c r="L37" s="94">
        <v>0</v>
      </c>
      <c r="M37" s="94">
        <v>15</v>
      </c>
      <c r="N37" s="63">
        <v>8775</v>
      </c>
      <c r="O37" s="95">
        <v>14</v>
      </c>
      <c r="P37" s="95">
        <v>134</v>
      </c>
      <c r="Q37" s="131">
        <v>0.4</v>
      </c>
      <c r="R37" s="131">
        <v>750.4</v>
      </c>
      <c r="S37" s="82" t="s">
        <v>768</v>
      </c>
      <c r="T37" s="95">
        <v>150</v>
      </c>
      <c r="U37" s="63">
        <v>2250</v>
      </c>
      <c r="V37" s="36" t="s">
        <v>679</v>
      </c>
      <c r="W37" s="63">
        <v>11775.4</v>
      </c>
      <c r="X37" s="95">
        <v>3000</v>
      </c>
      <c r="Y37" s="95">
        <v>1</v>
      </c>
      <c r="Z37" s="95">
        <v>700</v>
      </c>
      <c r="AA37" s="94">
        <v>700</v>
      </c>
      <c r="AB37" s="99" t="s">
        <v>769</v>
      </c>
      <c r="AC37" s="86">
        <v>0</v>
      </c>
      <c r="AD37" s="63">
        <v>3700</v>
      </c>
      <c r="AE37" s="63">
        <v>15475.4</v>
      </c>
    </row>
    <row r="38" spans="1:31" ht="50" customHeight="1" x14ac:dyDescent="0.2">
      <c r="A38" s="52" t="s">
        <v>711</v>
      </c>
      <c r="B38" s="53"/>
      <c r="C38" s="33" t="s">
        <v>115</v>
      </c>
      <c r="D38" s="33" t="s">
        <v>63</v>
      </c>
      <c r="E38" s="69" t="s">
        <v>64</v>
      </c>
      <c r="F38" s="69" t="s">
        <v>770</v>
      </c>
      <c r="G38" s="69" t="s">
        <v>712</v>
      </c>
      <c r="H38" s="35">
        <v>42</v>
      </c>
      <c r="I38" s="53" t="s">
        <v>57</v>
      </c>
      <c r="J38" s="93">
        <v>585</v>
      </c>
      <c r="K38" s="94">
        <v>0</v>
      </c>
      <c r="L38" s="94">
        <v>20</v>
      </c>
      <c r="M38" s="94">
        <v>20</v>
      </c>
      <c r="N38" s="63">
        <v>11700</v>
      </c>
      <c r="O38" s="95">
        <v>14</v>
      </c>
      <c r="P38" s="95">
        <v>134</v>
      </c>
      <c r="Q38" s="131">
        <v>0.4</v>
      </c>
      <c r="R38" s="131">
        <v>750.4</v>
      </c>
      <c r="S38" s="82" t="s">
        <v>771</v>
      </c>
      <c r="T38" s="95">
        <v>150</v>
      </c>
      <c r="U38" s="63">
        <v>3000</v>
      </c>
      <c r="V38" s="36" t="s">
        <v>741</v>
      </c>
      <c r="W38" s="63">
        <v>15450.4</v>
      </c>
      <c r="X38" s="95">
        <v>4000</v>
      </c>
      <c r="Y38" s="95">
        <v>1</v>
      </c>
      <c r="Z38" s="95">
        <v>700</v>
      </c>
      <c r="AA38" s="94">
        <v>700</v>
      </c>
      <c r="AB38" s="99" t="s">
        <v>772</v>
      </c>
      <c r="AC38" s="86">
        <v>0</v>
      </c>
      <c r="AD38" s="63">
        <v>4700</v>
      </c>
      <c r="AE38" s="63">
        <v>20150.400000000001</v>
      </c>
    </row>
    <row r="39" spans="1:31" ht="58" customHeight="1" x14ac:dyDescent="0.2">
      <c r="A39" s="52" t="s">
        <v>711</v>
      </c>
      <c r="B39" s="53"/>
      <c r="C39" s="33" t="s">
        <v>115</v>
      </c>
      <c r="D39" s="33" t="s">
        <v>63</v>
      </c>
      <c r="E39" s="69" t="s">
        <v>242</v>
      </c>
      <c r="F39" s="69" t="s">
        <v>674</v>
      </c>
      <c r="G39" s="69" t="s">
        <v>675</v>
      </c>
      <c r="H39" s="35">
        <v>42</v>
      </c>
      <c r="I39" s="53" t="s">
        <v>251</v>
      </c>
      <c r="J39" s="93">
        <v>585</v>
      </c>
      <c r="K39" s="94">
        <v>17</v>
      </c>
      <c r="L39" s="94">
        <v>0</v>
      </c>
      <c r="M39" s="94">
        <v>17</v>
      </c>
      <c r="N39" s="63">
        <v>9945</v>
      </c>
      <c r="O39" s="95">
        <v>14</v>
      </c>
      <c r="P39" s="95">
        <v>46</v>
      </c>
      <c r="Q39" s="131">
        <v>0.4</v>
      </c>
      <c r="R39" s="131">
        <v>257.60000000000002</v>
      </c>
      <c r="S39" s="82" t="s">
        <v>773</v>
      </c>
      <c r="T39" s="95">
        <v>300</v>
      </c>
      <c r="U39" s="63">
        <v>5100</v>
      </c>
      <c r="V39" s="36" t="s">
        <v>676</v>
      </c>
      <c r="W39" s="63">
        <v>15302.6</v>
      </c>
      <c r="X39" s="95">
        <v>3400</v>
      </c>
      <c r="Y39" s="95">
        <v>1</v>
      </c>
      <c r="Z39" s="95">
        <v>385</v>
      </c>
      <c r="AA39" s="94">
        <v>385</v>
      </c>
      <c r="AB39" s="99" t="s">
        <v>774</v>
      </c>
      <c r="AC39" s="86">
        <v>0</v>
      </c>
      <c r="AD39" s="63">
        <v>3785</v>
      </c>
      <c r="AE39" s="63">
        <v>19087.599999999999</v>
      </c>
    </row>
    <row r="40" spans="1:31" ht="54" customHeight="1" x14ac:dyDescent="0.2">
      <c r="A40" s="52" t="s">
        <v>711</v>
      </c>
      <c r="B40" s="53"/>
      <c r="C40" s="33" t="s">
        <v>115</v>
      </c>
      <c r="D40" s="33" t="s">
        <v>63</v>
      </c>
      <c r="E40" s="69" t="s">
        <v>242</v>
      </c>
      <c r="F40" s="69" t="s">
        <v>758</v>
      </c>
      <c r="G40" s="69" t="s">
        <v>776</v>
      </c>
      <c r="H40" s="35">
        <v>42</v>
      </c>
      <c r="I40" s="53" t="s">
        <v>251</v>
      </c>
      <c r="J40" s="93">
        <v>585</v>
      </c>
      <c r="K40" s="94">
        <v>18</v>
      </c>
      <c r="L40" s="94">
        <v>0</v>
      </c>
      <c r="M40" s="94">
        <v>18</v>
      </c>
      <c r="N40" s="63">
        <v>10530</v>
      </c>
      <c r="O40" s="95">
        <v>14</v>
      </c>
      <c r="P40" s="95">
        <v>46</v>
      </c>
      <c r="Q40" s="131">
        <v>0.4</v>
      </c>
      <c r="R40" s="131">
        <v>257.60000000000002</v>
      </c>
      <c r="S40" s="82" t="s">
        <v>777</v>
      </c>
      <c r="T40" s="95">
        <v>150</v>
      </c>
      <c r="U40" s="63">
        <v>2700</v>
      </c>
      <c r="V40" s="36" t="s">
        <v>778</v>
      </c>
      <c r="W40" s="63">
        <v>13487.6</v>
      </c>
      <c r="X40" s="95">
        <v>3600</v>
      </c>
      <c r="Y40" s="95">
        <v>1</v>
      </c>
      <c r="Z40" s="95">
        <v>385</v>
      </c>
      <c r="AA40" s="94">
        <v>385</v>
      </c>
      <c r="AB40" s="99" t="s">
        <v>779</v>
      </c>
      <c r="AC40" s="86">
        <v>0</v>
      </c>
      <c r="AD40" s="63">
        <v>3985</v>
      </c>
      <c r="AE40" s="63">
        <v>17472.599999999999</v>
      </c>
    </row>
    <row r="41" spans="1:31" ht="67" customHeight="1" x14ac:dyDescent="0.2">
      <c r="A41" s="52" t="s">
        <v>711</v>
      </c>
      <c r="B41" s="394" t="s">
        <v>1058</v>
      </c>
      <c r="C41" s="395" t="s">
        <v>115</v>
      </c>
      <c r="D41" s="395" t="s">
        <v>63</v>
      </c>
      <c r="E41" s="409" t="s">
        <v>780</v>
      </c>
      <c r="F41" s="396" t="s">
        <v>56</v>
      </c>
      <c r="G41" s="396" t="s">
        <v>134</v>
      </c>
      <c r="H41" s="35">
        <v>42</v>
      </c>
      <c r="I41" s="53" t="s">
        <v>57</v>
      </c>
      <c r="J41" s="93">
        <v>585</v>
      </c>
      <c r="K41" s="94">
        <v>0</v>
      </c>
      <c r="L41" s="94">
        <v>22</v>
      </c>
      <c r="M41" s="94">
        <v>22</v>
      </c>
      <c r="N41" s="63">
        <v>12870</v>
      </c>
      <c r="O41" s="95">
        <v>28</v>
      </c>
      <c r="P41" s="95">
        <v>120</v>
      </c>
      <c r="Q41" s="131">
        <v>0.4</v>
      </c>
      <c r="R41" s="131">
        <v>1344</v>
      </c>
      <c r="S41" s="222" t="s">
        <v>781</v>
      </c>
      <c r="T41" s="95">
        <v>150</v>
      </c>
      <c r="U41" s="63">
        <v>3300</v>
      </c>
      <c r="V41" s="36" t="s">
        <v>676</v>
      </c>
      <c r="W41" s="63">
        <v>17514</v>
      </c>
      <c r="X41" s="95">
        <v>4400</v>
      </c>
      <c r="Y41" s="95">
        <v>1</v>
      </c>
      <c r="Z41" s="95">
        <v>750</v>
      </c>
      <c r="AA41" s="94">
        <v>750</v>
      </c>
      <c r="AB41" s="35" t="s">
        <v>782</v>
      </c>
      <c r="AC41" s="86">
        <v>0</v>
      </c>
      <c r="AD41" s="63">
        <v>5150</v>
      </c>
      <c r="AE41" s="63">
        <v>22664</v>
      </c>
    </row>
    <row r="42" spans="1:31" ht="64" customHeight="1" x14ac:dyDescent="0.2">
      <c r="A42" s="52" t="s">
        <v>787</v>
      </c>
      <c r="B42" s="53"/>
      <c r="C42" s="33" t="s">
        <v>115</v>
      </c>
      <c r="D42" s="33" t="s">
        <v>63</v>
      </c>
      <c r="E42" s="69" t="s">
        <v>557</v>
      </c>
      <c r="F42" s="69" t="s">
        <v>323</v>
      </c>
      <c r="G42" s="69" t="s">
        <v>128</v>
      </c>
      <c r="H42" s="35">
        <v>56</v>
      </c>
      <c r="I42" s="53" t="s">
        <v>57</v>
      </c>
      <c r="J42" s="93">
        <v>585</v>
      </c>
      <c r="K42" s="94">
        <v>18</v>
      </c>
      <c r="L42" s="94">
        <v>0</v>
      </c>
      <c r="M42" s="94">
        <v>18</v>
      </c>
      <c r="N42" s="63">
        <v>10530</v>
      </c>
      <c r="O42" s="95">
        <v>28</v>
      </c>
      <c r="P42" s="95">
        <v>14</v>
      </c>
      <c r="Q42" s="131">
        <v>0.4</v>
      </c>
      <c r="R42" s="131">
        <v>156.80000000000001</v>
      </c>
      <c r="S42" s="222" t="s">
        <v>810</v>
      </c>
      <c r="T42" s="95">
        <v>300</v>
      </c>
      <c r="U42" s="63">
        <v>5400</v>
      </c>
      <c r="V42" s="36" t="s">
        <v>790</v>
      </c>
      <c r="W42" s="63">
        <v>16086.8</v>
      </c>
      <c r="X42" s="95">
        <v>3600</v>
      </c>
      <c r="Y42" s="95">
        <v>1</v>
      </c>
      <c r="Z42" s="95">
        <v>310</v>
      </c>
      <c r="AA42" s="94">
        <v>310</v>
      </c>
      <c r="AB42" s="35" t="s">
        <v>811</v>
      </c>
      <c r="AC42" s="94">
        <v>0</v>
      </c>
      <c r="AD42" s="63">
        <v>3910</v>
      </c>
      <c r="AE42" s="63">
        <v>19996.8</v>
      </c>
    </row>
    <row r="43" spans="1:31" ht="73" x14ac:dyDescent="0.2">
      <c r="A43" s="52" t="s">
        <v>812</v>
      </c>
      <c r="B43" s="394" t="s">
        <v>995</v>
      </c>
      <c r="C43" s="395" t="s">
        <v>39</v>
      </c>
      <c r="D43" s="395" t="s">
        <v>63</v>
      </c>
      <c r="E43" s="396" t="s">
        <v>237</v>
      </c>
      <c r="F43" s="396" t="s">
        <v>200</v>
      </c>
      <c r="G43" s="396" t="s">
        <v>389</v>
      </c>
      <c r="H43" s="35">
        <v>45</v>
      </c>
      <c r="I43" s="53" t="s">
        <v>44</v>
      </c>
      <c r="J43" s="93">
        <v>1200</v>
      </c>
      <c r="K43" s="94">
        <v>0</v>
      </c>
      <c r="L43" s="94">
        <v>0</v>
      </c>
      <c r="M43" s="94">
        <v>0</v>
      </c>
      <c r="N43" s="63">
        <v>0</v>
      </c>
      <c r="O43" s="95">
        <v>0</v>
      </c>
      <c r="P43" s="95">
        <v>0</v>
      </c>
      <c r="Q43" s="131">
        <v>0.4</v>
      </c>
      <c r="R43" s="131">
        <v>0</v>
      </c>
      <c r="S43" s="82"/>
      <c r="T43" s="63">
        <v>0</v>
      </c>
      <c r="U43" s="63">
        <v>0</v>
      </c>
      <c r="V43" s="324"/>
      <c r="W43" s="63">
        <v>0</v>
      </c>
      <c r="X43" s="63">
        <v>0</v>
      </c>
      <c r="Y43" s="95">
        <v>0</v>
      </c>
      <c r="Z43" s="63">
        <v>160</v>
      </c>
      <c r="AA43" s="94">
        <v>0</v>
      </c>
      <c r="AB43" s="35" t="s">
        <v>813</v>
      </c>
      <c r="AC43" s="94">
        <v>0</v>
      </c>
      <c r="AD43" s="63">
        <v>0</v>
      </c>
      <c r="AE43" s="63">
        <v>0</v>
      </c>
    </row>
    <row r="44" spans="1:31" ht="37" x14ac:dyDescent="0.2">
      <c r="A44" s="185" t="s">
        <v>815</v>
      </c>
      <c r="B44" s="185"/>
      <c r="C44" s="33" t="s">
        <v>39</v>
      </c>
      <c r="D44" s="33" t="s">
        <v>63</v>
      </c>
      <c r="E44" s="164" t="s">
        <v>41</v>
      </c>
      <c r="F44" s="69" t="s">
        <v>404</v>
      </c>
      <c r="G44" s="69" t="s">
        <v>405</v>
      </c>
      <c r="H44" s="35">
        <v>45</v>
      </c>
      <c r="I44" s="53" t="s">
        <v>44</v>
      </c>
      <c r="J44" s="93">
        <v>1200</v>
      </c>
      <c r="K44" s="94">
        <v>0</v>
      </c>
      <c r="L44" s="94">
        <v>0</v>
      </c>
      <c r="M44" s="94">
        <v>0</v>
      </c>
      <c r="N44" s="63">
        <v>0</v>
      </c>
      <c r="O44" s="95">
        <v>0</v>
      </c>
      <c r="P44" s="95">
        <v>0</v>
      </c>
      <c r="Q44" s="131">
        <v>0.4</v>
      </c>
      <c r="R44" s="131">
        <v>0</v>
      </c>
      <c r="S44" s="82"/>
      <c r="T44" s="63">
        <v>0</v>
      </c>
      <c r="U44" s="63">
        <v>0</v>
      </c>
      <c r="V44" s="36"/>
      <c r="W44" s="63">
        <v>0</v>
      </c>
      <c r="X44" s="63">
        <v>0</v>
      </c>
      <c r="Y44" s="63">
        <v>0</v>
      </c>
      <c r="Z44" s="63">
        <v>160</v>
      </c>
      <c r="AA44" s="94">
        <v>0</v>
      </c>
      <c r="AB44" s="99" t="s">
        <v>819</v>
      </c>
      <c r="AC44" s="94">
        <v>0</v>
      </c>
      <c r="AD44" s="63">
        <v>0</v>
      </c>
      <c r="AE44" s="63">
        <v>0</v>
      </c>
    </row>
    <row r="45" spans="1:31" ht="61" x14ac:dyDescent="0.2">
      <c r="A45" s="52" t="s">
        <v>820</v>
      </c>
      <c r="B45" s="394" t="s">
        <v>994</v>
      </c>
      <c r="C45" s="395" t="s">
        <v>39</v>
      </c>
      <c r="D45" s="395" t="s">
        <v>63</v>
      </c>
      <c r="E45" s="396" t="s">
        <v>237</v>
      </c>
      <c r="F45" s="396" t="s">
        <v>200</v>
      </c>
      <c r="G45" s="396" t="s">
        <v>201</v>
      </c>
      <c r="H45" s="35">
        <v>45</v>
      </c>
      <c r="I45" s="53" t="s">
        <v>44</v>
      </c>
      <c r="J45" s="93">
        <v>1200</v>
      </c>
      <c r="K45" s="94">
        <v>0</v>
      </c>
      <c r="L45" s="94">
        <v>20</v>
      </c>
      <c r="M45" s="94">
        <v>20</v>
      </c>
      <c r="N45" s="63">
        <v>24000</v>
      </c>
      <c r="O45" s="95">
        <v>0</v>
      </c>
      <c r="P45" s="95">
        <v>0</v>
      </c>
      <c r="Q45" s="131">
        <v>0.4</v>
      </c>
      <c r="R45" s="131">
        <v>0</v>
      </c>
      <c r="S45" s="82"/>
      <c r="T45" s="95">
        <v>0</v>
      </c>
      <c r="U45" s="63">
        <v>0</v>
      </c>
      <c r="V45" s="138"/>
      <c r="W45" s="63">
        <v>24000</v>
      </c>
      <c r="X45" s="95">
        <v>4000</v>
      </c>
      <c r="Y45" s="95">
        <v>21</v>
      </c>
      <c r="Z45" s="95">
        <v>160</v>
      </c>
      <c r="AA45" s="94">
        <v>3360</v>
      </c>
      <c r="AB45" s="35" t="s">
        <v>843</v>
      </c>
      <c r="AC45" s="86">
        <v>0</v>
      </c>
      <c r="AD45" s="63">
        <v>7360</v>
      </c>
      <c r="AE45" s="63">
        <v>31360</v>
      </c>
    </row>
    <row r="46" spans="1:31" ht="61" x14ac:dyDescent="0.2">
      <c r="A46" s="52" t="s">
        <v>820</v>
      </c>
      <c r="B46" s="394" t="s">
        <v>996</v>
      </c>
      <c r="C46" s="395" t="s">
        <v>39</v>
      </c>
      <c r="D46" s="395" t="s">
        <v>63</v>
      </c>
      <c r="E46" s="396" t="s">
        <v>237</v>
      </c>
      <c r="F46" s="396" t="s">
        <v>200</v>
      </c>
      <c r="G46" s="396" t="s">
        <v>201</v>
      </c>
      <c r="H46" s="35">
        <v>45</v>
      </c>
      <c r="I46" s="53" t="s">
        <v>44</v>
      </c>
      <c r="J46" s="93">
        <v>1200</v>
      </c>
      <c r="K46" s="94">
        <v>17</v>
      </c>
      <c r="L46" s="94">
        <v>0</v>
      </c>
      <c r="M46" s="94">
        <v>17</v>
      </c>
      <c r="N46" s="63">
        <v>20400</v>
      </c>
      <c r="O46" s="95">
        <v>0</v>
      </c>
      <c r="P46" s="95">
        <v>0</v>
      </c>
      <c r="Q46" s="131">
        <v>0.4</v>
      </c>
      <c r="R46" s="131">
        <v>0</v>
      </c>
      <c r="S46" s="82"/>
      <c r="T46" s="95">
        <v>0</v>
      </c>
      <c r="U46" s="63">
        <v>0</v>
      </c>
      <c r="V46" s="138"/>
      <c r="W46" s="63">
        <v>20400</v>
      </c>
      <c r="X46" s="95">
        <v>3400</v>
      </c>
      <c r="Y46" s="95">
        <v>21</v>
      </c>
      <c r="Z46" s="95">
        <v>160</v>
      </c>
      <c r="AA46" s="94">
        <v>3360</v>
      </c>
      <c r="AB46" s="35" t="s">
        <v>843</v>
      </c>
      <c r="AC46" s="86">
        <v>0</v>
      </c>
      <c r="AD46" s="63">
        <v>6760</v>
      </c>
      <c r="AE46" s="63">
        <v>27160</v>
      </c>
    </row>
    <row r="47" spans="1:31" ht="61" x14ac:dyDescent="0.2">
      <c r="A47" s="52" t="s">
        <v>820</v>
      </c>
      <c r="B47" s="394" t="s">
        <v>997</v>
      </c>
      <c r="C47" s="395" t="s">
        <v>39</v>
      </c>
      <c r="D47" s="395" t="s">
        <v>63</v>
      </c>
      <c r="E47" s="396" t="s">
        <v>237</v>
      </c>
      <c r="F47" s="396" t="s">
        <v>200</v>
      </c>
      <c r="G47" s="396" t="s">
        <v>405</v>
      </c>
      <c r="H47" s="35">
        <v>45</v>
      </c>
      <c r="I47" s="53" t="s">
        <v>44</v>
      </c>
      <c r="J47" s="93">
        <v>1200</v>
      </c>
      <c r="K47" s="94">
        <v>20</v>
      </c>
      <c r="L47" s="94">
        <v>0</v>
      </c>
      <c r="M47" s="94">
        <v>20</v>
      </c>
      <c r="N47" s="63">
        <v>24000</v>
      </c>
      <c r="O47" s="95">
        <v>0</v>
      </c>
      <c r="P47" s="95">
        <v>0</v>
      </c>
      <c r="Q47" s="131">
        <v>0.4</v>
      </c>
      <c r="R47" s="131">
        <v>0</v>
      </c>
      <c r="S47" s="82"/>
      <c r="T47" s="95">
        <v>0</v>
      </c>
      <c r="U47" s="63">
        <v>0</v>
      </c>
      <c r="V47" s="138"/>
      <c r="W47" s="63">
        <v>24000</v>
      </c>
      <c r="X47" s="95">
        <v>4000</v>
      </c>
      <c r="Y47" s="95">
        <v>14</v>
      </c>
      <c r="Z47" s="95">
        <v>160</v>
      </c>
      <c r="AA47" s="94">
        <v>2240</v>
      </c>
      <c r="AB47" s="99" t="s">
        <v>844</v>
      </c>
      <c r="AC47" s="86">
        <v>0</v>
      </c>
      <c r="AD47" s="63">
        <v>6240</v>
      </c>
      <c r="AE47" s="63">
        <v>30240</v>
      </c>
    </row>
    <row r="48" spans="1:31" ht="37" x14ac:dyDescent="0.2">
      <c r="A48" s="52" t="s">
        <v>820</v>
      </c>
      <c r="B48" s="53"/>
      <c r="C48" s="33" t="s">
        <v>39</v>
      </c>
      <c r="D48" s="33" t="s">
        <v>63</v>
      </c>
      <c r="E48" s="69" t="s">
        <v>237</v>
      </c>
      <c r="F48" s="69" t="s">
        <v>404</v>
      </c>
      <c r="G48" s="69" t="s">
        <v>405</v>
      </c>
      <c r="H48" s="35">
        <v>45</v>
      </c>
      <c r="I48" s="53" t="s">
        <v>44</v>
      </c>
      <c r="J48" s="93">
        <v>1200</v>
      </c>
      <c r="K48" s="94">
        <v>0</v>
      </c>
      <c r="L48" s="94">
        <v>15</v>
      </c>
      <c r="M48" s="94">
        <v>15</v>
      </c>
      <c r="N48" s="63">
        <v>18000</v>
      </c>
      <c r="O48" s="95">
        <v>0</v>
      </c>
      <c r="P48" s="95">
        <v>0</v>
      </c>
      <c r="Q48" s="131">
        <v>0.4</v>
      </c>
      <c r="R48" s="131">
        <v>0</v>
      </c>
      <c r="S48" s="82"/>
      <c r="T48" s="95">
        <v>0</v>
      </c>
      <c r="U48" s="63">
        <v>0</v>
      </c>
      <c r="V48" s="36"/>
      <c r="W48" s="63">
        <v>18000</v>
      </c>
      <c r="X48" s="95">
        <v>3000</v>
      </c>
      <c r="Y48" s="95">
        <v>14</v>
      </c>
      <c r="Z48" s="95">
        <v>160</v>
      </c>
      <c r="AA48" s="94">
        <v>2240</v>
      </c>
      <c r="AB48" s="99" t="s">
        <v>845</v>
      </c>
      <c r="AC48" s="86">
        <v>0</v>
      </c>
      <c r="AD48" s="63">
        <v>5240</v>
      </c>
      <c r="AE48" s="63">
        <v>23240</v>
      </c>
    </row>
    <row r="49" spans="1:31" ht="61" x14ac:dyDescent="0.2">
      <c r="A49" s="52" t="s">
        <v>820</v>
      </c>
      <c r="B49" s="53"/>
      <c r="C49" s="33" t="s">
        <v>39</v>
      </c>
      <c r="D49" s="33" t="s">
        <v>63</v>
      </c>
      <c r="E49" s="69" t="s">
        <v>574</v>
      </c>
      <c r="F49" s="69" t="s">
        <v>404</v>
      </c>
      <c r="G49" s="69" t="s">
        <v>405</v>
      </c>
      <c r="H49" s="35">
        <v>45</v>
      </c>
      <c r="I49" s="53" t="s">
        <v>44</v>
      </c>
      <c r="J49" s="93">
        <v>1200</v>
      </c>
      <c r="K49" s="94">
        <v>15</v>
      </c>
      <c r="L49" s="94">
        <v>0</v>
      </c>
      <c r="M49" s="94">
        <v>15</v>
      </c>
      <c r="N49" s="63">
        <v>18000</v>
      </c>
      <c r="O49" s="95">
        <v>0</v>
      </c>
      <c r="P49" s="95">
        <v>0</v>
      </c>
      <c r="Q49" s="131">
        <v>0.4</v>
      </c>
      <c r="R49" s="131">
        <v>0</v>
      </c>
      <c r="S49" s="82"/>
      <c r="T49" s="63">
        <v>0</v>
      </c>
      <c r="U49" s="63">
        <v>0</v>
      </c>
      <c r="V49" s="36"/>
      <c r="W49" s="63">
        <v>18000</v>
      </c>
      <c r="X49" s="63">
        <v>3000</v>
      </c>
      <c r="Y49" s="63">
        <v>14</v>
      </c>
      <c r="Z49" s="63">
        <v>160</v>
      </c>
      <c r="AA49" s="94">
        <v>2240</v>
      </c>
      <c r="AB49" s="35" t="s">
        <v>846</v>
      </c>
      <c r="AC49" s="86">
        <v>0</v>
      </c>
      <c r="AD49" s="63">
        <v>5240</v>
      </c>
      <c r="AE49" s="63">
        <v>23240</v>
      </c>
    </row>
    <row r="50" spans="1:31" ht="63" customHeight="1" x14ac:dyDescent="0.2">
      <c r="A50" s="52" t="s">
        <v>820</v>
      </c>
      <c r="B50" s="53"/>
      <c r="C50" s="33" t="s">
        <v>39</v>
      </c>
      <c r="D50" s="33" t="s">
        <v>63</v>
      </c>
      <c r="E50" s="69" t="s">
        <v>574</v>
      </c>
      <c r="F50" s="69" t="s">
        <v>148</v>
      </c>
      <c r="G50" s="69" t="s">
        <v>389</v>
      </c>
      <c r="H50" s="35">
        <v>45</v>
      </c>
      <c r="I50" s="53" t="s">
        <v>251</v>
      </c>
      <c r="J50" s="93">
        <v>585</v>
      </c>
      <c r="K50" s="94">
        <v>0</v>
      </c>
      <c r="L50" s="94">
        <v>20</v>
      </c>
      <c r="M50" s="94">
        <v>20</v>
      </c>
      <c r="N50" s="63">
        <v>11700</v>
      </c>
      <c r="O50" s="95">
        <v>17</v>
      </c>
      <c r="P50" s="95">
        <v>10</v>
      </c>
      <c r="Q50" s="131">
        <v>0.4</v>
      </c>
      <c r="R50" s="131">
        <v>68</v>
      </c>
      <c r="S50" s="82"/>
      <c r="T50" s="95">
        <v>385</v>
      </c>
      <c r="U50" s="63">
        <v>7700</v>
      </c>
      <c r="V50" s="36" t="s">
        <v>391</v>
      </c>
      <c r="W50" s="63">
        <v>19468</v>
      </c>
      <c r="X50" s="95">
        <v>4000</v>
      </c>
      <c r="Y50" s="95">
        <v>1</v>
      </c>
      <c r="Z50" s="95">
        <v>160</v>
      </c>
      <c r="AA50" s="94">
        <v>160</v>
      </c>
      <c r="AB50" s="99" t="s">
        <v>847</v>
      </c>
      <c r="AC50" s="86">
        <v>0</v>
      </c>
      <c r="AD50" s="63">
        <v>4160</v>
      </c>
      <c r="AE50" s="63">
        <v>23628</v>
      </c>
    </row>
    <row r="51" spans="1:31" ht="51" customHeight="1" x14ac:dyDescent="0.2">
      <c r="A51" s="52" t="s">
        <v>820</v>
      </c>
      <c r="B51" s="53"/>
      <c r="C51" s="33" t="s">
        <v>39</v>
      </c>
      <c r="D51" s="33" t="s">
        <v>63</v>
      </c>
      <c r="E51" s="164" t="s">
        <v>173</v>
      </c>
      <c r="F51" s="69" t="s">
        <v>148</v>
      </c>
      <c r="G51" s="69" t="s">
        <v>201</v>
      </c>
      <c r="H51" s="35">
        <v>45</v>
      </c>
      <c r="I51" s="53" t="s">
        <v>251</v>
      </c>
      <c r="J51" s="93">
        <v>585</v>
      </c>
      <c r="K51" s="94">
        <v>20</v>
      </c>
      <c r="L51" s="94">
        <v>0</v>
      </c>
      <c r="M51" s="94">
        <v>20</v>
      </c>
      <c r="N51" s="63">
        <v>11700</v>
      </c>
      <c r="O51" s="95">
        <v>14</v>
      </c>
      <c r="P51" s="95">
        <v>88</v>
      </c>
      <c r="Q51" s="131">
        <v>0.4</v>
      </c>
      <c r="R51" s="131">
        <v>492.80000000000007</v>
      </c>
      <c r="S51" s="82" t="s">
        <v>849</v>
      </c>
      <c r="T51" s="95">
        <v>235</v>
      </c>
      <c r="U51" s="63">
        <v>4700</v>
      </c>
      <c r="V51" s="36" t="s">
        <v>391</v>
      </c>
      <c r="W51" s="63">
        <v>16892.8</v>
      </c>
      <c r="X51" s="95">
        <v>4000</v>
      </c>
      <c r="Y51" s="95">
        <v>1</v>
      </c>
      <c r="Z51" s="95">
        <v>410</v>
      </c>
      <c r="AA51" s="94">
        <v>410</v>
      </c>
      <c r="AB51" s="99" t="s">
        <v>850</v>
      </c>
      <c r="AC51" s="86">
        <v>0</v>
      </c>
      <c r="AD51" s="63">
        <v>4410</v>
      </c>
      <c r="AE51" s="63">
        <v>21302.799999999999</v>
      </c>
    </row>
    <row r="52" spans="1:31" x14ac:dyDescent="0.2">
      <c r="A52" s="436" t="s">
        <v>1072</v>
      </c>
      <c r="B52" s="436"/>
      <c r="C52" s="436"/>
      <c r="D52" s="436"/>
      <c r="E52" s="436"/>
      <c r="F52" s="436"/>
      <c r="G52" s="436"/>
      <c r="H52" s="436"/>
      <c r="I52" s="436"/>
      <c r="J52" s="436"/>
      <c r="K52" s="457">
        <f>SUM(K2:K51)</f>
        <v>392</v>
      </c>
      <c r="L52" s="457">
        <f t="shared" ref="L52:M52" si="0">SUM(L2:L51)</f>
        <v>349</v>
      </c>
      <c r="M52" s="457">
        <f t="shared" si="0"/>
        <v>741</v>
      </c>
      <c r="N52" s="436"/>
      <c r="O52" s="436"/>
      <c r="P52" s="436"/>
      <c r="Q52" s="436"/>
      <c r="R52" s="436"/>
      <c r="S52" s="436"/>
      <c r="T52" s="436"/>
      <c r="U52" s="436"/>
      <c r="V52" s="436"/>
      <c r="W52" s="436"/>
      <c r="X52" s="436"/>
      <c r="Y52" s="436"/>
      <c r="Z52" s="436"/>
      <c r="AA52" s="436"/>
      <c r="AB52" s="436"/>
      <c r="AC52" s="436"/>
      <c r="AD52" s="458">
        <f>SUM(AD2:AD51)</f>
        <v>206594</v>
      </c>
    </row>
  </sheetData>
  <conditionalFormatting sqref="A1:AE51">
    <cfRule type="cellIs" dxfId="45" priority="5" operator="equal">
      <formula>3495</formula>
    </cfRule>
  </conditionalFormatting>
  <conditionalFormatting sqref="F4 F1">
    <cfRule type="containsText" dxfId="44" priority="8" operator="containsText" text="3">
      <formula>NOT(ISERROR(SEARCH("3",#REF!)))</formula>
    </cfRule>
  </conditionalFormatting>
  <conditionalFormatting sqref="F1:F22">
    <cfRule type="cellIs" dxfId="43" priority="6" operator="equal">
      <formula>3</formula>
    </cfRule>
  </conditionalFormatting>
  <conditionalFormatting sqref="F1:F2">
    <cfRule type="containsText" dxfId="42" priority="7" operator="containsText" text="3&#10;COURSE&#10;CODE">
      <formula>NOT(ISERROR(SEARCH("3
COURSE
CODE",#REF!)))</formula>
    </cfRule>
  </conditionalFormatting>
  <conditionalFormatting sqref="F3:F12">
    <cfRule type="containsText" dxfId="41" priority="4" operator="containsText" text="3&#10;COURSE&#10;CODE">
      <formula>NOT(ISERROR(SEARCH("3
COURSE
CODE",#REF!)))</formula>
    </cfRule>
  </conditionalFormatting>
  <conditionalFormatting sqref="F13:F22">
    <cfRule type="containsText" dxfId="40" priority="3" operator="containsText" text="3&#10;COURSE&#10;CODE">
      <formula>NOT(ISERROR(SEARCH("3
COURSE
CODE",#REF!)))</formula>
    </cfRule>
  </conditionalFormatting>
  <conditionalFormatting sqref="F23:F51">
    <cfRule type="containsText" dxfId="39" priority="2" operator="containsText" text="3&#10;COURSE&#10;CODE">
      <formula>NOT(ISERROR(SEARCH("3
COURSE
CODE",#REF!)))</formula>
    </cfRule>
  </conditionalFormatting>
  <conditionalFormatting sqref="F23:F51">
    <cfRule type="cellIs" dxfId="38" priority="1" operator="equal">
      <formula>3</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B9B15-B11F-2E44-AAA4-E29D7B1D6E05}">
  <dimension ref="A1:AE72"/>
  <sheetViews>
    <sheetView zoomScale="120" zoomScaleNormal="120" workbookViewId="0">
      <selection activeCell="A72" sqref="A72:AD72"/>
    </sheetView>
  </sheetViews>
  <sheetFormatPr baseColWidth="10" defaultRowHeight="16" x14ac:dyDescent="0.2"/>
  <cols>
    <col min="2" max="2" width="18" customWidth="1"/>
    <col min="3" max="3" width="7.1640625" customWidth="1"/>
    <col min="4" max="4" width="6.5" customWidth="1"/>
    <col min="6" max="6" width="8.6640625" customWidth="1"/>
    <col min="8" max="8" width="6.5" customWidth="1"/>
    <col min="9" max="9" width="6.1640625" customWidth="1"/>
    <col min="10" max="10" width="7" customWidth="1"/>
    <col min="11" max="11" width="7.83203125" customWidth="1"/>
    <col min="12" max="12" width="7" customWidth="1"/>
    <col min="13" max="13" width="6.6640625" customWidth="1"/>
    <col min="14" max="23" width="0" hidden="1" customWidth="1"/>
    <col min="28" max="28" width="0" hidden="1" customWidth="1"/>
    <col min="30" max="30" width="12.5" bestFit="1" customWidth="1"/>
    <col min="31" max="31" width="0" hidden="1" customWidth="1"/>
  </cols>
  <sheetData>
    <row r="1" spans="1:31" ht="65" thickBot="1" x14ac:dyDescent="0.25">
      <c r="A1" s="1" t="s">
        <v>1068</v>
      </c>
      <c r="B1" s="2" t="s">
        <v>1070</v>
      </c>
      <c r="C1" s="3" t="s">
        <v>0</v>
      </c>
      <c r="D1" s="3" t="s">
        <v>1</v>
      </c>
      <c r="E1" s="4" t="s">
        <v>2</v>
      </c>
      <c r="F1" s="4" t="s">
        <v>3</v>
      </c>
      <c r="G1" s="4" t="s">
        <v>4</v>
      </c>
      <c r="H1" s="5" t="s">
        <v>5</v>
      </c>
      <c r="I1" s="6" t="s">
        <v>6</v>
      </c>
      <c r="J1" s="7" t="s">
        <v>7</v>
      </c>
      <c r="K1" s="8" t="s">
        <v>8</v>
      </c>
      <c r="L1" s="8" t="s">
        <v>9</v>
      </c>
      <c r="M1" s="9" t="s">
        <v>10</v>
      </c>
      <c r="N1" s="10" t="s">
        <v>11</v>
      </c>
      <c r="O1" s="11" t="s">
        <v>12</v>
      </c>
      <c r="P1" s="12" t="s">
        <v>13</v>
      </c>
      <c r="Q1" s="13" t="s">
        <v>14</v>
      </c>
      <c r="R1" s="14" t="s">
        <v>15</v>
      </c>
      <c r="S1" s="13" t="s">
        <v>16</v>
      </c>
      <c r="T1" s="15" t="s">
        <v>17</v>
      </c>
      <c r="U1" s="16" t="s">
        <v>18</v>
      </c>
      <c r="V1" s="17" t="s">
        <v>19</v>
      </c>
      <c r="W1" s="18" t="s">
        <v>20</v>
      </c>
      <c r="X1" s="19" t="s">
        <v>21</v>
      </c>
      <c r="Y1" s="11" t="s">
        <v>22</v>
      </c>
      <c r="Z1" s="11" t="s">
        <v>23</v>
      </c>
      <c r="AA1" s="20" t="s">
        <v>24</v>
      </c>
      <c r="AB1" s="21" t="s">
        <v>25</v>
      </c>
      <c r="AC1" s="22" t="s">
        <v>26</v>
      </c>
      <c r="AD1" s="24" t="s">
        <v>28</v>
      </c>
      <c r="AE1" s="25" t="s">
        <v>29</v>
      </c>
    </row>
    <row r="2" spans="1:31" ht="90" customHeight="1" x14ac:dyDescent="0.2">
      <c r="A2" s="52" t="s">
        <v>51</v>
      </c>
      <c r="B2" s="394" t="s">
        <v>1031</v>
      </c>
      <c r="C2" s="395" t="s">
        <v>53</v>
      </c>
      <c r="D2" s="395" t="s">
        <v>54</v>
      </c>
      <c r="E2" s="396" t="s">
        <v>55</v>
      </c>
      <c r="F2" s="396" t="s">
        <v>56</v>
      </c>
      <c r="G2" s="396" t="s">
        <v>1030</v>
      </c>
      <c r="H2" s="399">
        <v>42</v>
      </c>
      <c r="I2" s="55" t="s">
        <v>57</v>
      </c>
      <c r="J2" s="56">
        <v>585</v>
      </c>
      <c r="K2" s="57">
        <v>16</v>
      </c>
      <c r="L2" s="57">
        <v>0</v>
      </c>
      <c r="M2" s="57">
        <v>16</v>
      </c>
      <c r="N2" s="58">
        <v>9360</v>
      </c>
      <c r="O2" s="398">
        <v>28</v>
      </c>
      <c r="P2" s="59">
        <v>98</v>
      </c>
      <c r="Q2" s="60">
        <v>0.4</v>
      </c>
      <c r="R2" s="61">
        <v>1097.6000000000001</v>
      </c>
      <c r="S2" s="62" t="s">
        <v>58</v>
      </c>
      <c r="T2" s="59">
        <v>200</v>
      </c>
      <c r="U2" s="58">
        <v>3200</v>
      </c>
      <c r="V2" s="38" t="s">
        <v>59</v>
      </c>
      <c r="W2" s="58">
        <v>13657.6</v>
      </c>
      <c r="X2" s="58">
        <v>3200</v>
      </c>
      <c r="Y2" s="58">
        <v>1</v>
      </c>
      <c r="Z2" s="63">
        <v>450</v>
      </c>
      <c r="AA2" s="57">
        <v>450</v>
      </c>
      <c r="AB2" s="37" t="s">
        <v>60</v>
      </c>
      <c r="AC2" s="64">
        <v>0</v>
      </c>
      <c r="AD2" s="58">
        <v>3650</v>
      </c>
      <c r="AE2" s="42">
        <v>17307.599999999999</v>
      </c>
    </row>
    <row r="3" spans="1:31" ht="63" customHeight="1" x14ac:dyDescent="0.2">
      <c r="A3" s="73" t="s">
        <v>70</v>
      </c>
      <c r="B3" s="53" t="s">
        <v>38</v>
      </c>
      <c r="C3" s="74" t="s">
        <v>53</v>
      </c>
      <c r="D3" s="74" t="s">
        <v>54</v>
      </c>
      <c r="E3" s="74" t="s">
        <v>55</v>
      </c>
      <c r="F3" s="74" t="s">
        <v>71</v>
      </c>
      <c r="G3" s="74" t="s">
        <v>72</v>
      </c>
      <c r="H3" s="75">
        <v>45</v>
      </c>
      <c r="I3" s="76" t="s">
        <v>57</v>
      </c>
      <c r="J3" s="77">
        <v>585</v>
      </c>
      <c r="K3" s="78">
        <v>0</v>
      </c>
      <c r="L3" s="78">
        <v>0</v>
      </c>
      <c r="M3" s="78">
        <v>0</v>
      </c>
      <c r="N3" s="79">
        <v>0</v>
      </c>
      <c r="O3" s="80">
        <v>0</v>
      </c>
      <c r="P3" s="80">
        <v>98</v>
      </c>
      <c r="Q3" s="81">
        <v>0.4</v>
      </c>
      <c r="R3" s="81">
        <v>0</v>
      </c>
      <c r="S3" s="82" t="s">
        <v>73</v>
      </c>
      <c r="T3" s="79">
        <v>200</v>
      </c>
      <c r="U3" s="79">
        <v>0</v>
      </c>
      <c r="V3" s="176" t="s">
        <v>74</v>
      </c>
      <c r="W3" s="79">
        <v>0</v>
      </c>
      <c r="X3" s="79">
        <v>0</v>
      </c>
      <c r="Y3" s="79">
        <v>0</v>
      </c>
      <c r="Z3" s="79">
        <v>550</v>
      </c>
      <c r="AA3" s="78">
        <v>0</v>
      </c>
      <c r="AB3" s="84" t="s">
        <v>75</v>
      </c>
      <c r="AC3" s="85">
        <v>0</v>
      </c>
      <c r="AD3" s="79">
        <v>0</v>
      </c>
      <c r="AE3" s="87">
        <v>0</v>
      </c>
    </row>
    <row r="4" spans="1:31" ht="122" customHeight="1" x14ac:dyDescent="0.2">
      <c r="A4" s="52" t="s">
        <v>70</v>
      </c>
      <c r="B4" s="408" t="s">
        <v>1021</v>
      </c>
      <c r="C4" s="74" t="s">
        <v>53</v>
      </c>
      <c r="D4" s="74" t="s">
        <v>54</v>
      </c>
      <c r="E4" s="74" t="s">
        <v>55</v>
      </c>
      <c r="F4" s="74" t="s">
        <v>71</v>
      </c>
      <c r="G4" s="74" t="s">
        <v>79</v>
      </c>
      <c r="H4" s="75">
        <v>45</v>
      </c>
      <c r="I4" s="76" t="s">
        <v>57</v>
      </c>
      <c r="J4" s="77">
        <v>585</v>
      </c>
      <c r="K4" s="421">
        <v>0</v>
      </c>
      <c r="L4" s="78">
        <v>0</v>
      </c>
      <c r="M4" s="78">
        <v>0</v>
      </c>
      <c r="N4" s="79">
        <v>0</v>
      </c>
      <c r="O4" s="80">
        <v>0</v>
      </c>
      <c r="P4" s="80">
        <v>98</v>
      </c>
      <c r="Q4" s="81">
        <v>0.4</v>
      </c>
      <c r="R4" s="81">
        <v>0</v>
      </c>
      <c r="S4" s="128"/>
      <c r="T4" s="422">
        <v>0</v>
      </c>
      <c r="U4" s="422">
        <v>0</v>
      </c>
      <c r="V4" s="423" t="s">
        <v>80</v>
      </c>
      <c r="W4" s="79">
        <v>0</v>
      </c>
      <c r="X4" s="79">
        <v>0</v>
      </c>
      <c r="Y4" s="79">
        <v>0</v>
      </c>
      <c r="Z4" s="79">
        <v>450</v>
      </c>
      <c r="AA4" s="78">
        <v>0</v>
      </c>
      <c r="AB4" s="84" t="s">
        <v>75</v>
      </c>
      <c r="AC4" s="85">
        <v>0</v>
      </c>
      <c r="AD4" s="79">
        <v>0</v>
      </c>
      <c r="AE4" s="87">
        <v>0</v>
      </c>
    </row>
    <row r="5" spans="1:31" ht="43" customHeight="1" x14ac:dyDescent="0.2">
      <c r="A5" s="52" t="s">
        <v>70</v>
      </c>
      <c r="B5" s="394" t="s">
        <v>1028</v>
      </c>
      <c r="C5" s="396" t="s">
        <v>53</v>
      </c>
      <c r="D5" s="396" t="s">
        <v>54</v>
      </c>
      <c r="E5" s="396" t="s">
        <v>55</v>
      </c>
      <c r="F5" s="396" t="s">
        <v>82</v>
      </c>
      <c r="G5" s="396" t="s">
        <v>1020</v>
      </c>
      <c r="H5" s="103">
        <v>45</v>
      </c>
      <c r="I5" s="104" t="s">
        <v>57</v>
      </c>
      <c r="J5" s="56">
        <v>585</v>
      </c>
      <c r="K5" s="57">
        <v>15</v>
      </c>
      <c r="L5" s="57">
        <v>0</v>
      </c>
      <c r="M5" s="57">
        <v>15</v>
      </c>
      <c r="N5" s="58">
        <v>8775</v>
      </c>
      <c r="O5" s="59">
        <v>18</v>
      </c>
      <c r="P5" s="59">
        <v>98</v>
      </c>
      <c r="Q5" s="60">
        <v>0.4</v>
      </c>
      <c r="R5" s="60">
        <v>705.6</v>
      </c>
      <c r="S5" s="105" t="s">
        <v>1029</v>
      </c>
      <c r="T5" s="58">
        <v>200</v>
      </c>
      <c r="U5" s="58">
        <v>3000</v>
      </c>
      <c r="V5" s="41" t="s">
        <v>83</v>
      </c>
      <c r="W5" s="58">
        <v>12480.6</v>
      </c>
      <c r="X5" s="58">
        <v>3000</v>
      </c>
      <c r="Y5" s="58">
        <v>1</v>
      </c>
      <c r="Z5" s="63">
        <v>450</v>
      </c>
      <c r="AA5" s="94">
        <v>450</v>
      </c>
      <c r="AB5" s="99" t="s">
        <v>84</v>
      </c>
      <c r="AC5" s="86">
        <v>0</v>
      </c>
      <c r="AD5" s="63">
        <v>3450</v>
      </c>
      <c r="AE5" s="100">
        <v>15930.6</v>
      </c>
    </row>
    <row r="6" spans="1:31" ht="69" customHeight="1" x14ac:dyDescent="0.2">
      <c r="A6" s="52" t="s">
        <v>70</v>
      </c>
      <c r="B6" s="394" t="s">
        <v>1027</v>
      </c>
      <c r="C6" s="396" t="s">
        <v>53</v>
      </c>
      <c r="D6" s="396" t="s">
        <v>54</v>
      </c>
      <c r="E6" s="396" t="s">
        <v>55</v>
      </c>
      <c r="F6" s="396" t="s">
        <v>85</v>
      </c>
      <c r="G6" s="396" t="s">
        <v>1026</v>
      </c>
      <c r="H6" s="103">
        <v>45</v>
      </c>
      <c r="I6" s="104" t="s">
        <v>57</v>
      </c>
      <c r="J6" s="56">
        <v>585</v>
      </c>
      <c r="K6" s="57">
        <v>0</v>
      </c>
      <c r="L6" s="57">
        <v>21</v>
      </c>
      <c r="M6" s="57">
        <v>21</v>
      </c>
      <c r="N6" s="58">
        <v>12285</v>
      </c>
      <c r="O6" s="59">
        <v>38</v>
      </c>
      <c r="P6" s="59">
        <v>98</v>
      </c>
      <c r="Q6" s="60">
        <v>0.4</v>
      </c>
      <c r="R6" s="60">
        <v>1489.6000000000001</v>
      </c>
      <c r="S6" s="54" t="s">
        <v>86</v>
      </c>
      <c r="T6" s="58">
        <v>100</v>
      </c>
      <c r="U6" s="58">
        <v>2100</v>
      </c>
      <c r="V6" s="38" t="s">
        <v>87</v>
      </c>
      <c r="W6" s="58">
        <v>15874.6</v>
      </c>
      <c r="X6" s="58">
        <v>4200</v>
      </c>
      <c r="Y6" s="58">
        <v>1</v>
      </c>
      <c r="Z6" s="63">
        <v>450</v>
      </c>
      <c r="AA6" s="94">
        <v>450</v>
      </c>
      <c r="AB6" s="35" t="s">
        <v>88</v>
      </c>
      <c r="AC6" s="86">
        <v>0</v>
      </c>
      <c r="AD6" s="63">
        <v>4650</v>
      </c>
      <c r="AE6" s="100">
        <v>20524.599999999999</v>
      </c>
    </row>
    <row r="7" spans="1:31" ht="68" customHeight="1" x14ac:dyDescent="0.2">
      <c r="A7" s="52" t="s">
        <v>70</v>
      </c>
      <c r="B7" s="394" t="s">
        <v>1019</v>
      </c>
      <c r="C7" s="395" t="s">
        <v>53</v>
      </c>
      <c r="D7" s="395" t="s">
        <v>54</v>
      </c>
      <c r="E7" s="396" t="s">
        <v>91</v>
      </c>
      <c r="F7" s="396" t="s">
        <v>82</v>
      </c>
      <c r="G7" s="396" t="s">
        <v>1020</v>
      </c>
      <c r="H7" s="37">
        <v>42</v>
      </c>
      <c r="I7" s="55" t="s">
        <v>57</v>
      </c>
      <c r="J7" s="56">
        <v>585</v>
      </c>
      <c r="K7" s="397">
        <v>22</v>
      </c>
      <c r="L7" s="57">
        <v>0</v>
      </c>
      <c r="M7" s="57">
        <v>22</v>
      </c>
      <c r="N7" s="58">
        <v>12870</v>
      </c>
      <c r="O7" s="59">
        <v>38</v>
      </c>
      <c r="P7" s="59">
        <v>140</v>
      </c>
      <c r="Q7" s="60">
        <v>0.4</v>
      </c>
      <c r="R7" s="61">
        <v>2128</v>
      </c>
      <c r="S7" s="105" t="s">
        <v>92</v>
      </c>
      <c r="T7" s="59">
        <v>200</v>
      </c>
      <c r="U7" s="58">
        <v>4400</v>
      </c>
      <c r="V7" s="38" t="s">
        <v>93</v>
      </c>
      <c r="W7" s="58">
        <v>19398</v>
      </c>
      <c r="X7" s="58">
        <v>4400</v>
      </c>
      <c r="Y7" s="58">
        <v>1</v>
      </c>
      <c r="Z7" s="58">
        <v>600</v>
      </c>
      <c r="AA7" s="57">
        <v>600</v>
      </c>
      <c r="AB7" s="110" t="s">
        <v>94</v>
      </c>
      <c r="AC7" s="64">
        <v>0</v>
      </c>
      <c r="AD7" s="58">
        <v>5000</v>
      </c>
      <c r="AE7" s="42">
        <v>24398</v>
      </c>
    </row>
    <row r="8" spans="1:31" ht="75" customHeight="1" x14ac:dyDescent="0.2">
      <c r="A8" s="52" t="s">
        <v>70</v>
      </c>
      <c r="B8" s="394" t="s">
        <v>1022</v>
      </c>
      <c r="C8" s="395" t="s">
        <v>53</v>
      </c>
      <c r="D8" s="395" t="s">
        <v>54</v>
      </c>
      <c r="E8" s="396" t="s">
        <v>91</v>
      </c>
      <c r="F8" s="396" t="s">
        <v>294</v>
      </c>
      <c r="G8" s="396" t="s">
        <v>1023</v>
      </c>
      <c r="H8" s="399">
        <v>42</v>
      </c>
      <c r="I8" s="394" t="s">
        <v>57</v>
      </c>
      <c r="J8" s="400">
        <v>585</v>
      </c>
      <c r="K8" s="397">
        <v>15</v>
      </c>
      <c r="L8" s="397">
        <v>0</v>
      </c>
      <c r="M8" s="397">
        <v>15</v>
      </c>
      <c r="N8" s="97">
        <v>8775</v>
      </c>
      <c r="O8" s="398">
        <v>38</v>
      </c>
      <c r="P8" s="398">
        <v>140</v>
      </c>
      <c r="Q8" s="402">
        <v>0.4</v>
      </c>
      <c r="R8" s="401">
        <v>2128</v>
      </c>
      <c r="S8" s="410" t="s">
        <v>1024</v>
      </c>
      <c r="T8" s="398">
        <v>0</v>
      </c>
      <c r="U8" s="97">
        <v>0</v>
      </c>
      <c r="V8" s="403"/>
      <c r="W8" s="97">
        <v>10903</v>
      </c>
      <c r="X8" s="97">
        <v>3000</v>
      </c>
      <c r="Y8" s="97">
        <v>1</v>
      </c>
      <c r="Z8" s="97">
        <v>600</v>
      </c>
      <c r="AA8" s="397">
        <v>600</v>
      </c>
      <c r="AB8" s="412" t="s">
        <v>1025</v>
      </c>
      <c r="AC8" s="413">
        <v>0</v>
      </c>
      <c r="AD8" s="97">
        <v>3600</v>
      </c>
      <c r="AE8" s="418">
        <v>14503</v>
      </c>
    </row>
    <row r="9" spans="1:31" ht="73" x14ac:dyDescent="0.2">
      <c r="A9" s="52" t="s">
        <v>70</v>
      </c>
      <c r="B9" s="53"/>
      <c r="C9" s="34" t="s">
        <v>53</v>
      </c>
      <c r="D9" s="34" t="s">
        <v>54</v>
      </c>
      <c r="E9" s="69" t="s">
        <v>91</v>
      </c>
      <c r="F9" s="69" t="s">
        <v>95</v>
      </c>
      <c r="G9" s="69" t="s">
        <v>96</v>
      </c>
      <c r="H9" s="35">
        <v>56</v>
      </c>
      <c r="I9" s="53" t="s">
        <v>57</v>
      </c>
      <c r="J9" s="93">
        <v>585</v>
      </c>
      <c r="K9" s="94">
        <v>0</v>
      </c>
      <c r="L9" s="94">
        <v>20</v>
      </c>
      <c r="M9" s="57">
        <v>20</v>
      </c>
      <c r="N9" s="58">
        <v>11700</v>
      </c>
      <c r="O9" s="59">
        <v>46</v>
      </c>
      <c r="P9" s="59">
        <v>140</v>
      </c>
      <c r="Q9" s="60">
        <v>0.4</v>
      </c>
      <c r="R9" s="61">
        <v>2576</v>
      </c>
      <c r="S9" s="105" t="s">
        <v>97</v>
      </c>
      <c r="T9" s="59">
        <v>0</v>
      </c>
      <c r="U9" s="58">
        <v>0</v>
      </c>
      <c r="V9" s="38" t="s">
        <v>45</v>
      </c>
      <c r="W9" s="58">
        <v>14276</v>
      </c>
      <c r="X9" s="58">
        <v>4000</v>
      </c>
      <c r="Y9" s="58">
        <v>1</v>
      </c>
      <c r="Z9" s="58">
        <v>600</v>
      </c>
      <c r="AA9" s="57">
        <v>600</v>
      </c>
      <c r="AB9" s="110" t="s">
        <v>98</v>
      </c>
      <c r="AC9" s="64">
        <v>0</v>
      </c>
      <c r="AD9" s="58">
        <v>4600</v>
      </c>
      <c r="AE9" s="42">
        <v>18876</v>
      </c>
    </row>
    <row r="10" spans="1:31" ht="109" x14ac:dyDescent="0.2">
      <c r="A10" s="52" t="s">
        <v>70</v>
      </c>
      <c r="B10" s="394" t="s">
        <v>1032</v>
      </c>
      <c r="C10" s="395" t="s">
        <v>53</v>
      </c>
      <c r="D10" s="395" t="s">
        <v>54</v>
      </c>
      <c r="E10" s="396" t="s">
        <v>100</v>
      </c>
      <c r="F10" s="426" t="s">
        <v>65</v>
      </c>
      <c r="G10" s="396" t="s">
        <v>1026</v>
      </c>
      <c r="H10" s="399">
        <v>56</v>
      </c>
      <c r="I10" s="55" t="s">
        <v>57</v>
      </c>
      <c r="J10" s="56">
        <v>585</v>
      </c>
      <c r="K10" s="57">
        <v>0</v>
      </c>
      <c r="L10" s="57">
        <v>17</v>
      </c>
      <c r="M10" s="57">
        <v>17</v>
      </c>
      <c r="N10" s="58">
        <v>9945</v>
      </c>
      <c r="O10" s="59">
        <v>24</v>
      </c>
      <c r="P10" s="59">
        <v>147</v>
      </c>
      <c r="Q10" s="61">
        <v>0.4</v>
      </c>
      <c r="R10" s="60">
        <v>1411.2</v>
      </c>
      <c r="S10" s="62" t="s">
        <v>101</v>
      </c>
      <c r="T10" s="59">
        <v>200</v>
      </c>
      <c r="U10" s="58">
        <v>3400</v>
      </c>
      <c r="V10" s="38" t="s">
        <v>102</v>
      </c>
      <c r="W10" s="58">
        <v>14756.2</v>
      </c>
      <c r="X10" s="58">
        <v>3400</v>
      </c>
      <c r="Y10" s="58">
        <v>1</v>
      </c>
      <c r="Z10" s="58">
        <v>600</v>
      </c>
      <c r="AA10" s="57">
        <v>600</v>
      </c>
      <c r="AB10" s="110" t="s">
        <v>103</v>
      </c>
      <c r="AC10" s="64">
        <v>0</v>
      </c>
      <c r="AD10" s="58">
        <v>4000</v>
      </c>
      <c r="AE10" s="42">
        <v>18756.2</v>
      </c>
    </row>
    <row r="11" spans="1:31" ht="25" x14ac:dyDescent="0.2">
      <c r="A11" s="52" t="s">
        <v>202</v>
      </c>
      <c r="B11" s="53"/>
      <c r="C11" s="34" t="s">
        <v>39</v>
      </c>
      <c r="D11" s="34" t="s">
        <v>54</v>
      </c>
      <c r="E11" s="183" t="s">
        <v>41</v>
      </c>
      <c r="F11" s="54" t="s">
        <v>203</v>
      </c>
      <c r="G11" s="54" t="s">
        <v>204</v>
      </c>
      <c r="H11" s="37">
        <v>60</v>
      </c>
      <c r="I11" s="55" t="s">
        <v>44</v>
      </c>
      <c r="J11" s="56">
        <v>1200</v>
      </c>
      <c r="K11" s="57">
        <v>0</v>
      </c>
      <c r="L11" s="57">
        <v>20</v>
      </c>
      <c r="M11" s="57">
        <v>20</v>
      </c>
      <c r="N11" s="58">
        <v>24000</v>
      </c>
      <c r="O11" s="59">
        <v>0</v>
      </c>
      <c r="P11" s="59">
        <v>0</v>
      </c>
      <c r="Q11" s="61">
        <v>0</v>
      </c>
      <c r="R11" s="60">
        <v>0</v>
      </c>
      <c r="S11" s="62" t="s">
        <v>45</v>
      </c>
      <c r="T11" s="58">
        <v>0</v>
      </c>
      <c r="U11" s="58">
        <v>0</v>
      </c>
      <c r="V11" s="38" t="s">
        <v>45</v>
      </c>
      <c r="W11" s="58">
        <v>24000</v>
      </c>
      <c r="X11" s="58">
        <v>4000</v>
      </c>
      <c r="Y11" s="58">
        <v>20</v>
      </c>
      <c r="Z11" s="58">
        <v>330</v>
      </c>
      <c r="AA11" s="57">
        <v>6600</v>
      </c>
      <c r="AB11" s="110" t="s">
        <v>198</v>
      </c>
      <c r="AC11" s="64">
        <v>0</v>
      </c>
      <c r="AD11" s="58">
        <v>10600</v>
      </c>
      <c r="AE11" s="42">
        <v>34600</v>
      </c>
    </row>
    <row r="12" spans="1:31" ht="37" x14ac:dyDescent="0.2">
      <c r="A12" s="52" t="s">
        <v>202</v>
      </c>
      <c r="B12" s="53"/>
      <c r="C12" s="34" t="s">
        <v>39</v>
      </c>
      <c r="D12" s="33" t="s">
        <v>54</v>
      </c>
      <c r="E12" s="164" t="s">
        <v>41</v>
      </c>
      <c r="F12" s="69" t="s">
        <v>200</v>
      </c>
      <c r="G12" s="69" t="s">
        <v>201</v>
      </c>
      <c r="H12" s="37">
        <v>45</v>
      </c>
      <c r="I12" s="53" t="s">
        <v>44</v>
      </c>
      <c r="J12" s="56">
        <v>1200</v>
      </c>
      <c r="K12" s="57">
        <v>25</v>
      </c>
      <c r="L12" s="57">
        <v>0</v>
      </c>
      <c r="M12" s="57">
        <v>25</v>
      </c>
      <c r="N12" s="58">
        <v>30000</v>
      </c>
      <c r="O12" s="59">
        <v>0</v>
      </c>
      <c r="P12" s="59">
        <v>0</v>
      </c>
      <c r="Q12" s="61">
        <v>0</v>
      </c>
      <c r="R12" s="60">
        <v>0</v>
      </c>
      <c r="S12" s="62" t="s">
        <v>45</v>
      </c>
      <c r="T12" s="58">
        <v>0</v>
      </c>
      <c r="U12" s="58">
        <v>0</v>
      </c>
      <c r="V12" s="38" t="s">
        <v>45</v>
      </c>
      <c r="W12" s="58">
        <v>30000</v>
      </c>
      <c r="X12" s="58">
        <v>5000</v>
      </c>
      <c r="Y12" s="58">
        <v>25</v>
      </c>
      <c r="Z12" s="58">
        <v>330</v>
      </c>
      <c r="AA12" s="57">
        <v>8250</v>
      </c>
      <c r="AB12" s="110" t="s">
        <v>198</v>
      </c>
      <c r="AC12" s="64">
        <v>0</v>
      </c>
      <c r="AD12" s="58">
        <v>13250</v>
      </c>
      <c r="AE12" s="42">
        <v>43250</v>
      </c>
    </row>
    <row r="13" spans="1:31" ht="37" x14ac:dyDescent="0.2">
      <c r="A13" s="185" t="s">
        <v>212</v>
      </c>
      <c r="B13" s="144" t="s">
        <v>195</v>
      </c>
      <c r="C13" s="122" t="s">
        <v>39</v>
      </c>
      <c r="D13" s="186" t="s">
        <v>54</v>
      </c>
      <c r="E13" s="187" t="s">
        <v>213</v>
      </c>
      <c r="F13" s="187" t="s">
        <v>214</v>
      </c>
      <c r="G13" s="187" t="s">
        <v>215</v>
      </c>
      <c r="H13" s="188">
        <v>75</v>
      </c>
      <c r="I13" s="189" t="s">
        <v>44</v>
      </c>
      <c r="J13" s="190">
        <v>1200</v>
      </c>
      <c r="K13" s="191">
        <v>0</v>
      </c>
      <c r="L13" s="191">
        <v>0</v>
      </c>
      <c r="M13" s="191">
        <v>0</v>
      </c>
      <c r="N13" s="192">
        <v>0</v>
      </c>
      <c r="O13" s="193">
        <v>0</v>
      </c>
      <c r="P13" s="193">
        <v>0</v>
      </c>
      <c r="Q13" s="194">
        <v>0</v>
      </c>
      <c r="R13" s="195">
        <v>0</v>
      </c>
      <c r="S13" s="196" t="s">
        <v>45</v>
      </c>
      <c r="T13" s="192">
        <v>0</v>
      </c>
      <c r="U13" s="192">
        <v>0</v>
      </c>
      <c r="V13" s="387" t="s">
        <v>45</v>
      </c>
      <c r="W13" s="192">
        <v>0</v>
      </c>
      <c r="X13" s="192">
        <v>0</v>
      </c>
      <c r="Y13" s="192">
        <v>0</v>
      </c>
      <c r="Z13" s="192">
        <v>132</v>
      </c>
      <c r="AA13" s="191">
        <v>0</v>
      </c>
      <c r="AB13" s="197" t="s">
        <v>216</v>
      </c>
      <c r="AC13" s="198">
        <v>0</v>
      </c>
      <c r="AD13" s="192">
        <v>0</v>
      </c>
      <c r="AE13" s="199">
        <v>0</v>
      </c>
    </row>
    <row r="14" spans="1:31" ht="25" x14ac:dyDescent="0.2">
      <c r="A14" s="203" t="s">
        <v>219</v>
      </c>
      <c r="B14" s="138"/>
      <c r="C14" s="34" t="s">
        <v>39</v>
      </c>
      <c r="D14" s="34" t="s">
        <v>54</v>
      </c>
      <c r="E14" s="54" t="s">
        <v>220</v>
      </c>
      <c r="F14" s="54" t="s">
        <v>221</v>
      </c>
      <c r="G14" s="54" t="s">
        <v>222</v>
      </c>
      <c r="H14" s="37">
        <v>45</v>
      </c>
      <c r="I14" s="55" t="s">
        <v>57</v>
      </c>
      <c r="J14" s="56">
        <v>585</v>
      </c>
      <c r="K14" s="94">
        <v>20</v>
      </c>
      <c r="L14" s="94">
        <v>0</v>
      </c>
      <c r="M14" s="57">
        <v>20</v>
      </c>
      <c r="N14" s="58">
        <v>11700</v>
      </c>
      <c r="O14" s="59">
        <v>28</v>
      </c>
      <c r="P14" s="59">
        <v>14</v>
      </c>
      <c r="Q14" s="61">
        <v>0.4</v>
      </c>
      <c r="R14" s="61">
        <v>156.80000000000001</v>
      </c>
      <c r="S14" s="62" t="s">
        <v>223</v>
      </c>
      <c r="T14" s="59">
        <v>0</v>
      </c>
      <c r="U14" s="58">
        <v>0</v>
      </c>
      <c r="V14" s="388" t="s">
        <v>45</v>
      </c>
      <c r="W14" s="58">
        <v>11856.8</v>
      </c>
      <c r="X14" s="58">
        <v>4000</v>
      </c>
      <c r="Y14" s="58">
        <v>1</v>
      </c>
      <c r="Z14" s="63">
        <v>160</v>
      </c>
      <c r="AA14" s="57">
        <v>160</v>
      </c>
      <c r="AB14" s="110" t="s">
        <v>224</v>
      </c>
      <c r="AC14" s="64">
        <v>0</v>
      </c>
      <c r="AD14" s="58">
        <v>4160</v>
      </c>
      <c r="AE14" s="38">
        <v>16016.8</v>
      </c>
    </row>
    <row r="15" spans="1:31" ht="37" x14ac:dyDescent="0.2">
      <c r="A15" s="203" t="s">
        <v>219</v>
      </c>
      <c r="B15" s="408" t="s">
        <v>990</v>
      </c>
      <c r="C15" s="395" t="s">
        <v>39</v>
      </c>
      <c r="D15" s="395" t="s">
        <v>54</v>
      </c>
      <c r="E15" s="396" t="s">
        <v>227</v>
      </c>
      <c r="F15" s="396" t="s">
        <v>221</v>
      </c>
      <c r="G15" s="54" t="s">
        <v>228</v>
      </c>
      <c r="H15" s="37">
        <v>45</v>
      </c>
      <c r="I15" s="55" t="s">
        <v>57</v>
      </c>
      <c r="J15" s="56">
        <v>585</v>
      </c>
      <c r="K15" s="397">
        <v>0</v>
      </c>
      <c r="L15" s="397">
        <v>20</v>
      </c>
      <c r="M15" s="57">
        <v>20</v>
      </c>
      <c r="N15" s="58">
        <v>11700</v>
      </c>
      <c r="O15" s="59">
        <v>28</v>
      </c>
      <c r="P15" s="59">
        <v>14</v>
      </c>
      <c r="Q15" s="61">
        <v>0.4</v>
      </c>
      <c r="R15" s="61">
        <v>156.80000000000001</v>
      </c>
      <c r="S15" s="39" t="s">
        <v>229</v>
      </c>
      <c r="T15" s="59">
        <v>0</v>
      </c>
      <c r="U15" s="58">
        <v>0</v>
      </c>
      <c r="V15" s="388" t="s">
        <v>45</v>
      </c>
      <c r="W15" s="58">
        <v>11856.8</v>
      </c>
      <c r="X15" s="58">
        <v>4000</v>
      </c>
      <c r="Y15" s="58">
        <v>1</v>
      </c>
      <c r="Z15" s="63">
        <v>160</v>
      </c>
      <c r="AA15" s="57">
        <v>160</v>
      </c>
      <c r="AB15" s="110" t="s">
        <v>230</v>
      </c>
      <c r="AC15" s="64">
        <v>0</v>
      </c>
      <c r="AD15" s="58">
        <v>4160</v>
      </c>
      <c r="AE15" s="38">
        <v>16016.8</v>
      </c>
    </row>
    <row r="16" spans="1:31" ht="37" x14ac:dyDescent="0.2">
      <c r="A16" s="52" t="s">
        <v>219</v>
      </c>
      <c r="B16" s="53"/>
      <c r="C16" s="34" t="s">
        <v>39</v>
      </c>
      <c r="D16" s="34" t="s">
        <v>54</v>
      </c>
      <c r="E16" s="54" t="s">
        <v>231</v>
      </c>
      <c r="F16" s="54" t="s">
        <v>232</v>
      </c>
      <c r="G16" s="54" t="s">
        <v>233</v>
      </c>
      <c r="H16" s="37">
        <v>45</v>
      </c>
      <c r="I16" s="55" t="s">
        <v>57</v>
      </c>
      <c r="J16" s="56">
        <v>585</v>
      </c>
      <c r="K16" s="57">
        <v>0</v>
      </c>
      <c r="L16" s="57">
        <v>20</v>
      </c>
      <c r="M16" s="57">
        <v>20</v>
      </c>
      <c r="N16" s="58">
        <v>11700</v>
      </c>
      <c r="O16" s="59">
        <v>28</v>
      </c>
      <c r="P16" s="59">
        <v>8</v>
      </c>
      <c r="Q16" s="61">
        <v>0.4</v>
      </c>
      <c r="R16" s="60">
        <v>89.600000000000009</v>
      </c>
      <c r="S16" s="54" t="s">
        <v>234</v>
      </c>
      <c r="T16" s="58">
        <v>0</v>
      </c>
      <c r="U16" s="58">
        <v>0</v>
      </c>
      <c r="V16" s="388" t="s">
        <v>45</v>
      </c>
      <c r="W16" s="58">
        <v>11789.6</v>
      </c>
      <c r="X16" s="58">
        <v>4000</v>
      </c>
      <c r="Y16" s="58">
        <v>1</v>
      </c>
      <c r="Z16" s="63">
        <v>160</v>
      </c>
      <c r="AA16" s="57">
        <v>160</v>
      </c>
      <c r="AB16" s="110" t="s">
        <v>235</v>
      </c>
      <c r="AC16" s="57">
        <v>0</v>
      </c>
      <c r="AD16" s="58">
        <v>4160</v>
      </c>
      <c r="AE16" s="204">
        <v>15949.6</v>
      </c>
    </row>
    <row r="17" spans="1:31" ht="61" x14ac:dyDescent="0.2">
      <c r="A17" s="203" t="s">
        <v>219</v>
      </c>
      <c r="B17" s="408" t="s">
        <v>1002</v>
      </c>
      <c r="C17" s="395" t="s">
        <v>39</v>
      </c>
      <c r="D17" s="395" t="s">
        <v>54</v>
      </c>
      <c r="E17" s="409" t="s">
        <v>220</v>
      </c>
      <c r="F17" s="396" t="s">
        <v>116</v>
      </c>
      <c r="G17" s="409" t="s">
        <v>228</v>
      </c>
      <c r="H17" s="399">
        <v>45</v>
      </c>
      <c r="I17" s="394" t="s">
        <v>44</v>
      </c>
      <c r="J17" s="400">
        <v>753</v>
      </c>
      <c r="K17" s="397">
        <v>20</v>
      </c>
      <c r="L17" s="397">
        <v>0</v>
      </c>
      <c r="M17" s="397">
        <v>20</v>
      </c>
      <c r="N17" s="97">
        <v>15060</v>
      </c>
      <c r="O17" s="398">
        <v>0</v>
      </c>
      <c r="P17" s="398">
        <v>14</v>
      </c>
      <c r="Q17" s="401">
        <v>0.4</v>
      </c>
      <c r="R17" s="401">
        <v>0</v>
      </c>
      <c r="S17" s="410" t="s">
        <v>247</v>
      </c>
      <c r="T17" s="398">
        <v>0</v>
      </c>
      <c r="U17" s="97">
        <v>0</v>
      </c>
      <c r="V17" s="411" t="s">
        <v>45</v>
      </c>
      <c r="W17" s="97">
        <v>15060</v>
      </c>
      <c r="X17" s="398">
        <v>4000</v>
      </c>
      <c r="Y17" s="398">
        <v>14</v>
      </c>
      <c r="Z17" s="398">
        <v>160</v>
      </c>
      <c r="AA17" s="397">
        <v>2240</v>
      </c>
      <c r="AB17" s="412" t="s">
        <v>248</v>
      </c>
      <c r="AC17" s="413">
        <v>0</v>
      </c>
      <c r="AD17" s="97">
        <v>6240</v>
      </c>
      <c r="AE17" s="414">
        <v>21300</v>
      </c>
    </row>
    <row r="18" spans="1:31" ht="61" x14ac:dyDescent="0.2">
      <c r="A18" s="52" t="s">
        <v>265</v>
      </c>
      <c r="B18" s="394" t="s">
        <v>1035</v>
      </c>
      <c r="C18" s="395" t="s">
        <v>115</v>
      </c>
      <c r="D18" s="395" t="s">
        <v>54</v>
      </c>
      <c r="E18" s="396" t="s">
        <v>318</v>
      </c>
      <c r="F18" s="396" t="s">
        <v>127</v>
      </c>
      <c r="G18" s="396" t="s">
        <v>128</v>
      </c>
      <c r="H18" s="35">
        <v>42</v>
      </c>
      <c r="I18" s="53" t="s">
        <v>251</v>
      </c>
      <c r="J18" s="93">
        <v>585</v>
      </c>
      <c r="K18" s="94">
        <v>0</v>
      </c>
      <c r="L18" s="397">
        <v>15</v>
      </c>
      <c r="M18" s="94">
        <v>15</v>
      </c>
      <c r="N18" s="63">
        <v>8775</v>
      </c>
      <c r="O18" s="95">
        <v>28</v>
      </c>
      <c r="P18" s="95">
        <v>110</v>
      </c>
      <c r="Q18" s="131">
        <v>0.4</v>
      </c>
      <c r="R18" s="131">
        <v>1232</v>
      </c>
      <c r="S18" s="222" t="s">
        <v>319</v>
      </c>
      <c r="T18" s="95">
        <v>300</v>
      </c>
      <c r="U18" s="63">
        <v>4500</v>
      </c>
      <c r="V18" s="36" t="s">
        <v>45</v>
      </c>
      <c r="W18" s="63">
        <v>14507</v>
      </c>
      <c r="X18" s="95">
        <v>3000</v>
      </c>
      <c r="Y18" s="95">
        <v>1</v>
      </c>
      <c r="Z18" s="95">
        <v>750</v>
      </c>
      <c r="AA18" s="57">
        <v>750</v>
      </c>
      <c r="AB18" s="37" t="s">
        <v>320</v>
      </c>
      <c r="AC18" s="64">
        <v>0</v>
      </c>
      <c r="AD18" s="58">
        <v>3750</v>
      </c>
      <c r="AE18" s="58">
        <v>18257</v>
      </c>
    </row>
    <row r="19" spans="1:31" ht="66" customHeight="1" x14ac:dyDescent="0.2">
      <c r="A19" s="52" t="s">
        <v>322</v>
      </c>
      <c r="B19" s="53" t="s">
        <v>52</v>
      </c>
      <c r="C19" s="34" t="s">
        <v>39</v>
      </c>
      <c r="D19" s="34" t="s">
        <v>54</v>
      </c>
      <c r="E19" s="54" t="s">
        <v>91</v>
      </c>
      <c r="F19" s="69" t="s">
        <v>323</v>
      </c>
      <c r="G19" s="69" t="s">
        <v>324</v>
      </c>
      <c r="H19" s="35">
        <v>45</v>
      </c>
      <c r="I19" s="53" t="s">
        <v>57</v>
      </c>
      <c r="J19" s="93">
        <v>585</v>
      </c>
      <c r="K19" s="94">
        <v>17</v>
      </c>
      <c r="L19" s="94">
        <v>0</v>
      </c>
      <c r="M19" s="94">
        <v>17</v>
      </c>
      <c r="N19" s="63">
        <v>9945</v>
      </c>
      <c r="O19" s="95">
        <v>28</v>
      </c>
      <c r="P19" s="95">
        <v>100</v>
      </c>
      <c r="Q19" s="131">
        <v>0.4</v>
      </c>
      <c r="R19" s="131">
        <v>1120</v>
      </c>
      <c r="S19" s="226" t="s">
        <v>325</v>
      </c>
      <c r="T19" s="95">
        <v>300</v>
      </c>
      <c r="U19" s="63">
        <v>5100</v>
      </c>
      <c r="V19" s="36" t="s">
        <v>326</v>
      </c>
      <c r="W19" s="63">
        <v>16165</v>
      </c>
      <c r="X19" s="95">
        <v>3400</v>
      </c>
      <c r="Y19" s="95">
        <v>1</v>
      </c>
      <c r="Z19" s="95">
        <v>503</v>
      </c>
      <c r="AA19" s="57">
        <v>503</v>
      </c>
      <c r="AB19" s="110" t="s">
        <v>327</v>
      </c>
      <c r="AC19" s="64">
        <v>0</v>
      </c>
      <c r="AD19" s="58">
        <v>3903</v>
      </c>
      <c r="AE19" s="58">
        <v>20068</v>
      </c>
    </row>
    <row r="20" spans="1:31" ht="37" x14ac:dyDescent="0.2">
      <c r="A20" s="52" t="s">
        <v>329</v>
      </c>
      <c r="B20" s="53"/>
      <c r="C20" s="34" t="s">
        <v>39</v>
      </c>
      <c r="D20" s="34" t="s">
        <v>54</v>
      </c>
      <c r="E20" s="54" t="s">
        <v>213</v>
      </c>
      <c r="F20" s="69" t="s">
        <v>336</v>
      </c>
      <c r="G20" s="69" t="s">
        <v>197</v>
      </c>
      <c r="H20" s="35">
        <v>45</v>
      </c>
      <c r="I20" s="53" t="s">
        <v>44</v>
      </c>
      <c r="J20" s="93">
        <v>1200</v>
      </c>
      <c r="K20" s="94">
        <v>0</v>
      </c>
      <c r="L20" s="94">
        <v>17</v>
      </c>
      <c r="M20" s="94">
        <v>17</v>
      </c>
      <c r="N20" s="63">
        <v>20400</v>
      </c>
      <c r="O20" s="95">
        <v>0</v>
      </c>
      <c r="P20" s="95">
        <v>0</v>
      </c>
      <c r="Q20" s="131">
        <v>0.4</v>
      </c>
      <c r="R20" s="131">
        <v>0</v>
      </c>
      <c r="S20" s="82"/>
      <c r="T20" s="95">
        <v>0</v>
      </c>
      <c r="U20" s="63">
        <v>0</v>
      </c>
      <c r="V20" s="36" t="s">
        <v>45</v>
      </c>
      <c r="W20" s="63">
        <v>20400</v>
      </c>
      <c r="X20" s="63">
        <v>3400</v>
      </c>
      <c r="Y20" s="63">
        <v>14</v>
      </c>
      <c r="Z20" s="63">
        <v>160</v>
      </c>
      <c r="AA20" s="57">
        <v>2240</v>
      </c>
      <c r="AB20" s="209" t="s">
        <v>337</v>
      </c>
      <c r="AC20" s="64">
        <v>0</v>
      </c>
      <c r="AD20" s="58">
        <v>5640</v>
      </c>
      <c r="AE20" s="58">
        <v>26040</v>
      </c>
    </row>
    <row r="21" spans="1:31" x14ac:dyDescent="0.2">
      <c r="A21" s="52" t="s">
        <v>329</v>
      </c>
      <c r="B21" s="53"/>
      <c r="C21" s="34" t="s">
        <v>39</v>
      </c>
      <c r="D21" s="34" t="s">
        <v>54</v>
      </c>
      <c r="E21" s="54" t="s">
        <v>339</v>
      </c>
      <c r="F21" s="69" t="s">
        <v>127</v>
      </c>
      <c r="G21" s="69" t="s">
        <v>324</v>
      </c>
      <c r="H21" s="35">
        <v>45</v>
      </c>
      <c r="I21" s="53" t="s">
        <v>44</v>
      </c>
      <c r="J21" s="93">
        <v>1200</v>
      </c>
      <c r="K21" s="94">
        <v>17</v>
      </c>
      <c r="L21" s="94">
        <v>0</v>
      </c>
      <c r="M21" s="94">
        <v>17</v>
      </c>
      <c r="N21" s="63">
        <v>20400</v>
      </c>
      <c r="O21" s="95">
        <v>0</v>
      </c>
      <c r="P21" s="95">
        <v>0</v>
      </c>
      <c r="Q21" s="131">
        <v>0.4</v>
      </c>
      <c r="R21" s="131">
        <v>0</v>
      </c>
      <c r="S21" s="82"/>
      <c r="T21" s="95">
        <v>0</v>
      </c>
      <c r="U21" s="63">
        <v>0</v>
      </c>
      <c r="V21" s="36" t="s">
        <v>45</v>
      </c>
      <c r="W21" s="63">
        <v>20400</v>
      </c>
      <c r="X21" s="63">
        <v>3400</v>
      </c>
      <c r="Y21" s="63">
        <v>14</v>
      </c>
      <c r="Z21" s="63">
        <v>425</v>
      </c>
      <c r="AA21" s="57">
        <v>5950</v>
      </c>
      <c r="AB21" s="228" t="s">
        <v>340</v>
      </c>
      <c r="AC21" s="64">
        <v>0</v>
      </c>
      <c r="AD21" s="58">
        <v>9350</v>
      </c>
      <c r="AE21" s="58">
        <v>29750</v>
      </c>
    </row>
    <row r="22" spans="1:31" ht="56" customHeight="1" x14ac:dyDescent="0.2">
      <c r="A22" s="52" t="s">
        <v>329</v>
      </c>
      <c r="B22" s="53"/>
      <c r="C22" s="34" t="s">
        <v>39</v>
      </c>
      <c r="D22" s="34" t="s">
        <v>54</v>
      </c>
      <c r="E22" s="54" t="s">
        <v>91</v>
      </c>
      <c r="F22" s="69" t="s">
        <v>323</v>
      </c>
      <c r="G22" s="69" t="s">
        <v>324</v>
      </c>
      <c r="H22" s="35">
        <v>45</v>
      </c>
      <c r="I22" s="53" t="s">
        <v>57</v>
      </c>
      <c r="J22" s="93">
        <v>585</v>
      </c>
      <c r="K22" s="94">
        <v>0</v>
      </c>
      <c r="L22" s="94">
        <v>17</v>
      </c>
      <c r="M22" s="94">
        <v>17</v>
      </c>
      <c r="N22" s="63">
        <v>9945</v>
      </c>
      <c r="O22" s="95">
        <v>28</v>
      </c>
      <c r="P22" s="95">
        <v>100</v>
      </c>
      <c r="Q22" s="131">
        <v>0.4</v>
      </c>
      <c r="R22" s="131">
        <v>1120</v>
      </c>
      <c r="S22" s="222" t="s">
        <v>343</v>
      </c>
      <c r="T22" s="95">
        <v>300</v>
      </c>
      <c r="U22" s="63">
        <v>5100</v>
      </c>
      <c r="V22" s="36" t="s">
        <v>326</v>
      </c>
      <c r="W22" s="63">
        <v>16165</v>
      </c>
      <c r="X22" s="95">
        <v>3400</v>
      </c>
      <c r="Y22" s="95">
        <v>1</v>
      </c>
      <c r="Z22" s="95">
        <v>503</v>
      </c>
      <c r="AA22" s="57">
        <v>503</v>
      </c>
      <c r="AB22" s="110" t="s">
        <v>344</v>
      </c>
      <c r="AC22" s="229">
        <v>0</v>
      </c>
      <c r="AD22" s="58">
        <v>3903</v>
      </c>
      <c r="AE22" s="58">
        <v>20068</v>
      </c>
    </row>
    <row r="23" spans="1:31" ht="44" customHeight="1" x14ac:dyDescent="0.2">
      <c r="A23" s="52" t="s">
        <v>329</v>
      </c>
      <c r="B23" s="53"/>
      <c r="C23" s="34" t="s">
        <v>39</v>
      </c>
      <c r="D23" s="34" t="s">
        <v>54</v>
      </c>
      <c r="E23" s="54" t="s">
        <v>231</v>
      </c>
      <c r="F23" s="54" t="s">
        <v>127</v>
      </c>
      <c r="G23" s="69" t="s">
        <v>197</v>
      </c>
      <c r="H23" s="35">
        <v>45</v>
      </c>
      <c r="I23" s="53" t="s">
        <v>251</v>
      </c>
      <c r="J23" s="93">
        <v>585</v>
      </c>
      <c r="K23" s="94">
        <v>0</v>
      </c>
      <c r="L23" s="94">
        <v>20</v>
      </c>
      <c r="M23" s="94">
        <v>20</v>
      </c>
      <c r="N23" s="63">
        <v>11700</v>
      </c>
      <c r="O23" s="95">
        <v>28</v>
      </c>
      <c r="P23" s="95">
        <v>8</v>
      </c>
      <c r="Q23" s="131">
        <v>0.4</v>
      </c>
      <c r="R23" s="96">
        <v>89.600000000000009</v>
      </c>
      <c r="S23" s="69" t="s">
        <v>345</v>
      </c>
      <c r="T23" s="63">
        <v>300</v>
      </c>
      <c r="U23" s="63">
        <v>6000</v>
      </c>
      <c r="V23" s="36" t="s">
        <v>326</v>
      </c>
      <c r="W23" s="63">
        <v>17789.599999999999</v>
      </c>
      <c r="X23" s="63">
        <v>4000</v>
      </c>
      <c r="Y23" s="63">
        <v>1</v>
      </c>
      <c r="Z23" s="63">
        <v>160</v>
      </c>
      <c r="AA23" s="57">
        <v>160</v>
      </c>
      <c r="AB23" s="37" t="s">
        <v>346</v>
      </c>
      <c r="AC23" s="230">
        <v>0</v>
      </c>
      <c r="AD23" s="58">
        <v>4160</v>
      </c>
      <c r="AE23" s="58">
        <v>21949.599999999999</v>
      </c>
    </row>
    <row r="24" spans="1:31" ht="53" customHeight="1" x14ac:dyDescent="0.2">
      <c r="A24" s="52" t="s">
        <v>329</v>
      </c>
      <c r="B24" s="394" t="s">
        <v>988</v>
      </c>
      <c r="C24" s="395" t="s">
        <v>39</v>
      </c>
      <c r="D24" s="395" t="s">
        <v>54</v>
      </c>
      <c r="E24" s="396" t="s">
        <v>318</v>
      </c>
      <c r="F24" s="396" t="s">
        <v>127</v>
      </c>
      <c r="G24" s="396" t="s">
        <v>197</v>
      </c>
      <c r="H24" s="399">
        <v>45</v>
      </c>
      <c r="I24" s="394" t="s">
        <v>251</v>
      </c>
      <c r="J24" s="400">
        <v>585</v>
      </c>
      <c r="K24" s="397">
        <v>0</v>
      </c>
      <c r="L24" s="397">
        <v>20</v>
      </c>
      <c r="M24" s="397">
        <v>20</v>
      </c>
      <c r="N24" s="97">
        <v>11700</v>
      </c>
      <c r="O24" s="398">
        <v>28</v>
      </c>
      <c r="P24" s="398">
        <v>80</v>
      </c>
      <c r="Q24" s="401">
        <v>0.4</v>
      </c>
      <c r="R24" s="402">
        <v>896</v>
      </c>
      <c r="S24" s="396" t="s">
        <v>986</v>
      </c>
      <c r="T24" s="97">
        <v>300</v>
      </c>
      <c r="U24" s="97">
        <v>6000</v>
      </c>
      <c r="V24" s="403" t="s">
        <v>326</v>
      </c>
      <c r="W24" s="97">
        <v>18596</v>
      </c>
      <c r="X24" s="97">
        <v>4000</v>
      </c>
      <c r="Y24" s="97">
        <v>1</v>
      </c>
      <c r="Z24" s="97">
        <v>709</v>
      </c>
      <c r="AA24" s="397">
        <v>709</v>
      </c>
      <c r="AB24" s="399" t="s">
        <v>987</v>
      </c>
      <c r="AC24" s="404">
        <v>0</v>
      </c>
      <c r="AD24" s="97">
        <v>4709</v>
      </c>
      <c r="AE24" s="97">
        <v>23305</v>
      </c>
    </row>
    <row r="25" spans="1:31" ht="53" customHeight="1" x14ac:dyDescent="0.2">
      <c r="A25" s="52" t="s">
        <v>329</v>
      </c>
      <c r="B25" s="53"/>
      <c r="C25" s="34" t="s">
        <v>39</v>
      </c>
      <c r="D25" s="34" t="s">
        <v>54</v>
      </c>
      <c r="E25" s="54" t="s">
        <v>220</v>
      </c>
      <c r="F25" s="54" t="s">
        <v>323</v>
      </c>
      <c r="G25" s="69" t="s">
        <v>324</v>
      </c>
      <c r="H25" s="35">
        <v>45</v>
      </c>
      <c r="I25" s="53" t="s">
        <v>57</v>
      </c>
      <c r="J25" s="93">
        <v>585</v>
      </c>
      <c r="K25" s="94">
        <v>0</v>
      </c>
      <c r="L25" s="94">
        <v>19</v>
      </c>
      <c r="M25" s="94">
        <v>19</v>
      </c>
      <c r="N25" s="63">
        <v>11115</v>
      </c>
      <c r="O25" s="95">
        <v>28</v>
      </c>
      <c r="P25" s="95">
        <v>14</v>
      </c>
      <c r="Q25" s="131">
        <v>0.4</v>
      </c>
      <c r="R25" s="131">
        <v>156.80000000000001</v>
      </c>
      <c r="S25" s="222" t="s">
        <v>347</v>
      </c>
      <c r="T25" s="95">
        <v>300</v>
      </c>
      <c r="U25" s="63">
        <v>5700</v>
      </c>
      <c r="V25" s="36" t="s">
        <v>326</v>
      </c>
      <c r="W25" s="63">
        <v>16971.8</v>
      </c>
      <c r="X25" s="95">
        <v>3800</v>
      </c>
      <c r="Y25" s="95">
        <v>1</v>
      </c>
      <c r="Z25" s="63">
        <v>160</v>
      </c>
      <c r="AA25" s="57">
        <v>160</v>
      </c>
      <c r="AB25" s="110" t="s">
        <v>348</v>
      </c>
      <c r="AC25" s="229">
        <v>0</v>
      </c>
      <c r="AD25" s="58">
        <v>3960</v>
      </c>
      <c r="AE25" s="58">
        <v>20931.8</v>
      </c>
    </row>
    <row r="26" spans="1:31" ht="48" customHeight="1" x14ac:dyDescent="0.2">
      <c r="A26" s="52" t="s">
        <v>360</v>
      </c>
      <c r="B26" s="53"/>
      <c r="C26" s="34" t="s">
        <v>39</v>
      </c>
      <c r="D26" s="34" t="s">
        <v>54</v>
      </c>
      <c r="E26" s="54" t="s">
        <v>371</v>
      </c>
      <c r="F26" s="54" t="s">
        <v>286</v>
      </c>
      <c r="G26" s="69" t="s">
        <v>362</v>
      </c>
      <c r="H26" s="35">
        <v>60</v>
      </c>
      <c r="I26" s="53" t="s">
        <v>57</v>
      </c>
      <c r="J26" s="93">
        <v>585</v>
      </c>
      <c r="K26" s="94">
        <v>22</v>
      </c>
      <c r="L26" s="94">
        <v>0</v>
      </c>
      <c r="M26" s="94">
        <v>22</v>
      </c>
      <c r="N26" s="63">
        <v>12870</v>
      </c>
      <c r="O26" s="95">
        <v>36</v>
      </c>
      <c r="P26" s="95">
        <v>22</v>
      </c>
      <c r="Q26" s="131">
        <v>0.4</v>
      </c>
      <c r="R26" s="96">
        <v>316.8</v>
      </c>
      <c r="S26" s="69" t="s">
        <v>372</v>
      </c>
      <c r="T26" s="63">
        <v>0</v>
      </c>
      <c r="U26" s="63">
        <v>0</v>
      </c>
      <c r="V26" s="36" t="s">
        <v>373</v>
      </c>
      <c r="W26" s="63">
        <v>13186.8</v>
      </c>
      <c r="X26" s="63">
        <v>4400</v>
      </c>
      <c r="Y26" s="63">
        <v>6</v>
      </c>
      <c r="Z26" s="63">
        <v>160</v>
      </c>
      <c r="AA26" s="94">
        <v>960</v>
      </c>
      <c r="AB26" s="239" t="s">
        <v>374</v>
      </c>
      <c r="AC26" s="86">
        <v>0</v>
      </c>
      <c r="AD26" s="63">
        <v>5360</v>
      </c>
      <c r="AE26" s="63">
        <v>18546.8</v>
      </c>
    </row>
    <row r="27" spans="1:31" ht="54" customHeight="1" x14ac:dyDescent="0.2">
      <c r="A27" s="52" t="s">
        <v>360</v>
      </c>
      <c r="B27" s="394" t="s">
        <v>985</v>
      </c>
      <c r="C27" s="395" t="s">
        <v>39</v>
      </c>
      <c r="D27" s="395" t="s">
        <v>54</v>
      </c>
      <c r="E27" s="396" t="s">
        <v>231</v>
      </c>
      <c r="F27" s="396" t="s">
        <v>286</v>
      </c>
      <c r="G27" s="69" t="s">
        <v>362</v>
      </c>
      <c r="H27" s="35">
        <v>60</v>
      </c>
      <c r="I27" s="53" t="s">
        <v>57</v>
      </c>
      <c r="J27" s="93">
        <v>585</v>
      </c>
      <c r="K27" s="94">
        <v>0</v>
      </c>
      <c r="L27" s="397">
        <v>0</v>
      </c>
      <c r="M27" s="94">
        <v>0</v>
      </c>
      <c r="N27" s="63">
        <v>0</v>
      </c>
      <c r="O27" s="398">
        <v>0</v>
      </c>
      <c r="P27" s="95">
        <v>8</v>
      </c>
      <c r="Q27" s="131">
        <v>0.4</v>
      </c>
      <c r="R27" s="96">
        <v>0</v>
      </c>
      <c r="S27" s="69" t="s">
        <v>375</v>
      </c>
      <c r="T27" s="63">
        <v>0</v>
      </c>
      <c r="U27" s="63">
        <v>0</v>
      </c>
      <c r="V27" s="36" t="s">
        <v>373</v>
      </c>
      <c r="W27" s="63">
        <v>0</v>
      </c>
      <c r="X27" s="63">
        <v>0</v>
      </c>
      <c r="Y27" s="97">
        <v>0</v>
      </c>
      <c r="Z27" s="63">
        <v>160</v>
      </c>
      <c r="AA27" s="94">
        <v>0</v>
      </c>
      <c r="AB27" s="99" t="s">
        <v>376</v>
      </c>
      <c r="AC27" s="86">
        <v>0</v>
      </c>
      <c r="AD27" s="63">
        <v>0</v>
      </c>
      <c r="AE27" s="63">
        <v>0</v>
      </c>
    </row>
    <row r="28" spans="1:31" ht="37" x14ac:dyDescent="0.2">
      <c r="A28" s="73" t="s">
        <v>360</v>
      </c>
      <c r="B28" s="121"/>
      <c r="C28" s="122" t="s">
        <v>39</v>
      </c>
      <c r="D28" s="122" t="s">
        <v>54</v>
      </c>
      <c r="E28" s="74" t="s">
        <v>377</v>
      </c>
      <c r="F28" s="74" t="s">
        <v>286</v>
      </c>
      <c r="G28" s="74" t="s">
        <v>362</v>
      </c>
      <c r="H28" s="124">
        <v>60</v>
      </c>
      <c r="I28" s="121" t="s">
        <v>57</v>
      </c>
      <c r="J28" s="77">
        <v>585</v>
      </c>
      <c r="K28" s="78">
        <v>0</v>
      </c>
      <c r="L28" s="78">
        <v>0</v>
      </c>
      <c r="M28" s="78">
        <v>0</v>
      </c>
      <c r="N28" s="79">
        <v>0</v>
      </c>
      <c r="O28" s="80">
        <v>0</v>
      </c>
      <c r="P28" s="80">
        <v>0</v>
      </c>
      <c r="Q28" s="127">
        <v>0.4</v>
      </c>
      <c r="R28" s="81">
        <v>0</v>
      </c>
      <c r="S28" s="69" t="s">
        <v>378</v>
      </c>
      <c r="T28" s="79">
        <v>0</v>
      </c>
      <c r="U28" s="79">
        <v>0</v>
      </c>
      <c r="V28" s="386" t="s">
        <v>45</v>
      </c>
      <c r="W28" s="79">
        <v>0</v>
      </c>
      <c r="X28" s="79">
        <v>0</v>
      </c>
      <c r="Y28" s="79">
        <v>0</v>
      </c>
      <c r="Z28" s="79">
        <v>385</v>
      </c>
      <c r="AA28" s="78">
        <v>0</v>
      </c>
      <c r="AB28" s="84" t="s">
        <v>379</v>
      </c>
      <c r="AC28" s="85">
        <v>0</v>
      </c>
      <c r="AD28" s="79">
        <v>0</v>
      </c>
      <c r="AE28" s="79">
        <v>0</v>
      </c>
    </row>
    <row r="29" spans="1:31" ht="47" customHeight="1" x14ac:dyDescent="0.2">
      <c r="A29" s="52" t="s">
        <v>360</v>
      </c>
      <c r="B29" s="53"/>
      <c r="C29" s="33" t="s">
        <v>39</v>
      </c>
      <c r="D29" s="33" t="s">
        <v>54</v>
      </c>
      <c r="E29" s="69" t="s">
        <v>100</v>
      </c>
      <c r="F29" s="69" t="s">
        <v>381</v>
      </c>
      <c r="G29" s="69" t="s">
        <v>362</v>
      </c>
      <c r="H29" s="35">
        <v>60</v>
      </c>
      <c r="I29" s="53" t="s">
        <v>57</v>
      </c>
      <c r="J29" s="93">
        <v>585</v>
      </c>
      <c r="K29" s="94">
        <v>0</v>
      </c>
      <c r="L29" s="94">
        <v>17</v>
      </c>
      <c r="M29" s="94">
        <v>17</v>
      </c>
      <c r="N29" s="63">
        <v>9945</v>
      </c>
      <c r="O29" s="95">
        <v>36</v>
      </c>
      <c r="P29" s="95">
        <v>72</v>
      </c>
      <c r="Q29" s="131">
        <v>0.4</v>
      </c>
      <c r="R29" s="96">
        <v>1036.8</v>
      </c>
      <c r="S29" s="69" t="s">
        <v>378</v>
      </c>
      <c r="T29" s="63">
        <v>0</v>
      </c>
      <c r="U29" s="63">
        <v>0</v>
      </c>
      <c r="V29" s="36" t="s">
        <v>45</v>
      </c>
      <c r="W29" s="63">
        <v>10981.8</v>
      </c>
      <c r="X29" s="63">
        <v>3400</v>
      </c>
      <c r="Y29" s="63">
        <v>6</v>
      </c>
      <c r="Z29" s="63">
        <v>260</v>
      </c>
      <c r="AA29" s="94">
        <v>1560</v>
      </c>
      <c r="AB29" s="35" t="s">
        <v>379</v>
      </c>
      <c r="AC29" s="86">
        <v>0</v>
      </c>
      <c r="AD29" s="63">
        <v>4960</v>
      </c>
      <c r="AE29" s="63">
        <v>15941.8</v>
      </c>
    </row>
    <row r="30" spans="1:31" ht="43" customHeight="1" x14ac:dyDescent="0.2">
      <c r="A30" s="52" t="s">
        <v>360</v>
      </c>
      <c r="B30" s="53"/>
      <c r="C30" s="33" t="s">
        <v>39</v>
      </c>
      <c r="D30" s="33" t="s">
        <v>54</v>
      </c>
      <c r="E30" s="69" t="s">
        <v>227</v>
      </c>
      <c r="F30" s="69" t="s">
        <v>286</v>
      </c>
      <c r="G30" s="69" t="s">
        <v>382</v>
      </c>
      <c r="H30" s="35">
        <v>45</v>
      </c>
      <c r="I30" s="53" t="s">
        <v>57</v>
      </c>
      <c r="J30" s="93">
        <v>585</v>
      </c>
      <c r="K30" s="94">
        <v>0</v>
      </c>
      <c r="L30" s="94">
        <v>18</v>
      </c>
      <c r="M30" s="94">
        <v>18</v>
      </c>
      <c r="N30" s="63">
        <v>10530</v>
      </c>
      <c r="O30" s="95">
        <v>28</v>
      </c>
      <c r="P30" s="95">
        <v>31</v>
      </c>
      <c r="Q30" s="131">
        <v>0.4</v>
      </c>
      <c r="R30" s="96">
        <v>347.2</v>
      </c>
      <c r="S30" s="69" t="s">
        <v>383</v>
      </c>
      <c r="T30" s="63">
        <v>0</v>
      </c>
      <c r="U30" s="63">
        <v>0</v>
      </c>
      <c r="V30" s="36" t="s">
        <v>45</v>
      </c>
      <c r="W30" s="63">
        <v>10877.2</v>
      </c>
      <c r="X30" s="63">
        <v>3600</v>
      </c>
      <c r="Y30" s="63">
        <v>4</v>
      </c>
      <c r="Z30" s="63">
        <v>160</v>
      </c>
      <c r="AA30" s="94">
        <v>640</v>
      </c>
      <c r="AB30" s="35" t="s">
        <v>384</v>
      </c>
      <c r="AC30" s="94">
        <v>0</v>
      </c>
      <c r="AD30" s="63">
        <v>4240</v>
      </c>
      <c r="AE30" s="63">
        <v>15117.2</v>
      </c>
    </row>
    <row r="31" spans="1:31" ht="59" customHeight="1" x14ac:dyDescent="0.2">
      <c r="A31" s="52" t="s">
        <v>388</v>
      </c>
      <c r="B31" s="53"/>
      <c r="C31" s="33" t="s">
        <v>39</v>
      </c>
      <c r="D31" s="33" t="s">
        <v>54</v>
      </c>
      <c r="E31" s="69" t="s">
        <v>371</v>
      </c>
      <c r="F31" s="69" t="s">
        <v>56</v>
      </c>
      <c r="G31" s="69" t="s">
        <v>389</v>
      </c>
      <c r="H31" s="35">
        <v>45</v>
      </c>
      <c r="I31" s="53" t="s">
        <v>57</v>
      </c>
      <c r="J31" s="93">
        <v>585</v>
      </c>
      <c r="K31" s="94">
        <v>19</v>
      </c>
      <c r="L31" s="94">
        <v>0</v>
      </c>
      <c r="M31" s="94">
        <v>19</v>
      </c>
      <c r="N31" s="63">
        <v>11115</v>
      </c>
      <c r="O31" s="95">
        <v>28</v>
      </c>
      <c r="P31" s="95">
        <v>22</v>
      </c>
      <c r="Q31" s="131">
        <v>0.4</v>
      </c>
      <c r="R31" s="131">
        <v>246.40000000000003</v>
      </c>
      <c r="S31" s="82" t="s">
        <v>390</v>
      </c>
      <c r="T31" s="95">
        <v>385</v>
      </c>
      <c r="U31" s="63">
        <v>7315</v>
      </c>
      <c r="V31" s="36" t="s">
        <v>391</v>
      </c>
      <c r="W31" s="63">
        <v>18676.400000000001</v>
      </c>
      <c r="X31" s="63">
        <v>3800</v>
      </c>
      <c r="Y31" s="63">
        <v>1</v>
      </c>
      <c r="Z31" s="63">
        <v>160</v>
      </c>
      <c r="AA31" s="94">
        <v>160</v>
      </c>
      <c r="AB31" s="99" t="s">
        <v>392</v>
      </c>
      <c r="AC31" s="86">
        <v>0</v>
      </c>
      <c r="AD31" s="63">
        <v>3960</v>
      </c>
      <c r="AE31" s="63">
        <v>22636.400000000001</v>
      </c>
    </row>
    <row r="32" spans="1:31" ht="49" x14ac:dyDescent="0.2">
      <c r="A32" s="52" t="s">
        <v>388</v>
      </c>
      <c r="B32" s="53"/>
      <c r="C32" s="33" t="s">
        <v>39</v>
      </c>
      <c r="D32" s="33" t="s">
        <v>54</v>
      </c>
      <c r="E32" s="69" t="s">
        <v>339</v>
      </c>
      <c r="F32" s="69" t="s">
        <v>210</v>
      </c>
      <c r="G32" s="69" t="s">
        <v>211</v>
      </c>
      <c r="H32" s="35">
        <v>45</v>
      </c>
      <c r="I32" s="53" t="s">
        <v>44</v>
      </c>
      <c r="J32" s="93">
        <v>1200</v>
      </c>
      <c r="K32" s="94">
        <v>17</v>
      </c>
      <c r="L32" s="94">
        <v>0</v>
      </c>
      <c r="M32" s="94">
        <v>17</v>
      </c>
      <c r="N32" s="63">
        <v>20400</v>
      </c>
      <c r="O32" s="95">
        <v>0</v>
      </c>
      <c r="P32" s="95">
        <v>0</v>
      </c>
      <c r="Q32" s="131">
        <v>0.4</v>
      </c>
      <c r="R32" s="131">
        <v>0</v>
      </c>
      <c r="S32" s="82"/>
      <c r="T32" s="95">
        <v>0</v>
      </c>
      <c r="U32" s="63">
        <v>0</v>
      </c>
      <c r="V32" s="36"/>
      <c r="W32" s="63">
        <v>20400</v>
      </c>
      <c r="X32" s="63">
        <v>3400</v>
      </c>
      <c r="Y32" s="63">
        <v>14</v>
      </c>
      <c r="Z32" s="63">
        <v>425</v>
      </c>
      <c r="AA32" s="94">
        <v>5950</v>
      </c>
      <c r="AB32" s="240" t="s">
        <v>340</v>
      </c>
      <c r="AC32" s="86">
        <v>0</v>
      </c>
      <c r="AD32" s="63">
        <v>9350</v>
      </c>
      <c r="AE32" s="63">
        <v>29750</v>
      </c>
    </row>
    <row r="33" spans="1:31" ht="73" x14ac:dyDescent="0.2">
      <c r="A33" s="52" t="s">
        <v>388</v>
      </c>
      <c r="B33" s="394" t="s">
        <v>982</v>
      </c>
      <c r="C33" s="395" t="s">
        <v>39</v>
      </c>
      <c r="D33" s="395" t="s">
        <v>54</v>
      </c>
      <c r="E33" s="396" t="s">
        <v>213</v>
      </c>
      <c r="F33" s="396" t="s">
        <v>148</v>
      </c>
      <c r="G33" s="396" t="s">
        <v>201</v>
      </c>
      <c r="H33" s="35">
        <v>45</v>
      </c>
      <c r="I33" s="53" t="s">
        <v>44</v>
      </c>
      <c r="J33" s="93">
        <v>1200</v>
      </c>
      <c r="K33" s="397">
        <v>17</v>
      </c>
      <c r="L33" s="397">
        <v>0</v>
      </c>
      <c r="M33" s="94">
        <v>17</v>
      </c>
      <c r="N33" s="63">
        <v>20400</v>
      </c>
      <c r="O33" s="95">
        <v>0</v>
      </c>
      <c r="P33" s="95">
        <v>0</v>
      </c>
      <c r="Q33" s="131">
        <v>0.4</v>
      </c>
      <c r="R33" s="131">
        <v>0</v>
      </c>
      <c r="S33" s="82"/>
      <c r="T33" s="95">
        <v>0</v>
      </c>
      <c r="U33" s="63">
        <v>0</v>
      </c>
      <c r="V33" s="36"/>
      <c r="W33" s="63">
        <v>20400</v>
      </c>
      <c r="X33" s="63">
        <v>3400</v>
      </c>
      <c r="Y33" s="63">
        <v>14</v>
      </c>
      <c r="Z33" s="63">
        <v>160</v>
      </c>
      <c r="AA33" s="94">
        <v>2240</v>
      </c>
      <c r="AB33" s="99" t="s">
        <v>393</v>
      </c>
      <c r="AC33" s="86">
        <v>0</v>
      </c>
      <c r="AD33" s="63">
        <v>5640</v>
      </c>
      <c r="AE33" s="63">
        <v>26040</v>
      </c>
    </row>
    <row r="34" spans="1:31" ht="85" x14ac:dyDescent="0.2">
      <c r="A34" s="52" t="s">
        <v>388</v>
      </c>
      <c r="B34" s="394" t="s">
        <v>984</v>
      </c>
      <c r="C34" s="395" t="s">
        <v>39</v>
      </c>
      <c r="D34" s="395" t="s">
        <v>54</v>
      </c>
      <c r="E34" s="396" t="s">
        <v>377</v>
      </c>
      <c r="F34" s="396" t="s">
        <v>65</v>
      </c>
      <c r="G34" s="396" t="s">
        <v>389</v>
      </c>
      <c r="H34" s="35">
        <v>45</v>
      </c>
      <c r="I34" s="394" t="s">
        <v>251</v>
      </c>
      <c r="J34" s="93">
        <v>585</v>
      </c>
      <c r="K34" s="94">
        <v>17</v>
      </c>
      <c r="L34" s="94">
        <v>0</v>
      </c>
      <c r="M34" s="94">
        <v>17</v>
      </c>
      <c r="N34" s="63">
        <v>9945</v>
      </c>
      <c r="O34" s="95">
        <v>28</v>
      </c>
      <c r="P34" s="95">
        <v>110</v>
      </c>
      <c r="Q34" s="131">
        <v>0.4</v>
      </c>
      <c r="R34" s="131">
        <v>1232</v>
      </c>
      <c r="S34" s="82"/>
      <c r="T34" s="95">
        <v>385</v>
      </c>
      <c r="U34" s="63">
        <v>6545</v>
      </c>
      <c r="V34" s="36"/>
      <c r="W34" s="63">
        <v>17722</v>
      </c>
      <c r="X34" s="63">
        <v>3400</v>
      </c>
      <c r="Y34" s="63">
        <v>1</v>
      </c>
      <c r="Z34" s="63">
        <v>385</v>
      </c>
      <c r="AA34" s="94">
        <v>385</v>
      </c>
      <c r="AB34" s="99" t="s">
        <v>394</v>
      </c>
      <c r="AC34" s="86">
        <v>0</v>
      </c>
      <c r="AD34" s="63">
        <v>3785</v>
      </c>
      <c r="AE34" s="63">
        <v>21507</v>
      </c>
    </row>
    <row r="35" spans="1:31" ht="25" x14ac:dyDescent="0.2">
      <c r="A35" s="52" t="s">
        <v>388</v>
      </c>
      <c r="B35" s="53"/>
      <c r="C35" s="33" t="s">
        <v>39</v>
      </c>
      <c r="D35" s="33" t="s">
        <v>54</v>
      </c>
      <c r="E35" s="69" t="s">
        <v>396</v>
      </c>
      <c r="F35" s="69" t="s">
        <v>148</v>
      </c>
      <c r="G35" s="69" t="s">
        <v>389</v>
      </c>
      <c r="H35" s="35">
        <v>45</v>
      </c>
      <c r="I35" s="53" t="s">
        <v>251</v>
      </c>
      <c r="J35" s="93">
        <v>585</v>
      </c>
      <c r="K35" s="94">
        <v>0</v>
      </c>
      <c r="L35" s="94">
        <v>17</v>
      </c>
      <c r="M35" s="94">
        <v>17</v>
      </c>
      <c r="N35" s="63">
        <v>9945</v>
      </c>
      <c r="O35" s="95">
        <v>14</v>
      </c>
      <c r="P35" s="95">
        <v>121</v>
      </c>
      <c r="Q35" s="131">
        <v>0.4</v>
      </c>
      <c r="R35" s="131">
        <v>677.60000000000014</v>
      </c>
      <c r="S35" s="82"/>
      <c r="T35" s="95">
        <v>385</v>
      </c>
      <c r="U35" s="63">
        <v>6545</v>
      </c>
      <c r="V35" s="36"/>
      <c r="W35" s="63">
        <v>17167.599999999999</v>
      </c>
      <c r="X35" s="63">
        <v>3400</v>
      </c>
      <c r="Y35" s="63">
        <v>1</v>
      </c>
      <c r="Z35" s="63">
        <v>681</v>
      </c>
      <c r="AA35" s="94">
        <v>681</v>
      </c>
      <c r="AB35" s="99" t="s">
        <v>394</v>
      </c>
      <c r="AC35" s="86">
        <v>0</v>
      </c>
      <c r="AD35" s="63">
        <v>4081</v>
      </c>
      <c r="AE35" s="63">
        <v>21248.6</v>
      </c>
    </row>
    <row r="36" spans="1:31" ht="25" x14ac:dyDescent="0.2">
      <c r="A36" s="52" t="s">
        <v>388</v>
      </c>
      <c r="B36" s="53"/>
      <c r="C36" s="33" t="s">
        <v>39</v>
      </c>
      <c r="D36" s="33" t="s">
        <v>54</v>
      </c>
      <c r="E36" s="69" t="s">
        <v>396</v>
      </c>
      <c r="F36" s="69" t="s">
        <v>148</v>
      </c>
      <c r="G36" s="69" t="s">
        <v>389</v>
      </c>
      <c r="H36" s="35">
        <v>45</v>
      </c>
      <c r="I36" s="53" t="s">
        <v>251</v>
      </c>
      <c r="J36" s="93">
        <v>585</v>
      </c>
      <c r="K36" s="94">
        <v>17</v>
      </c>
      <c r="L36" s="94">
        <v>0</v>
      </c>
      <c r="M36" s="94">
        <v>17</v>
      </c>
      <c r="N36" s="63">
        <v>9945</v>
      </c>
      <c r="O36" s="95">
        <v>14</v>
      </c>
      <c r="P36" s="95">
        <v>121</v>
      </c>
      <c r="Q36" s="131">
        <v>0.4</v>
      </c>
      <c r="R36" s="131">
        <v>677.60000000000014</v>
      </c>
      <c r="S36" s="82"/>
      <c r="T36" s="95">
        <v>385</v>
      </c>
      <c r="U36" s="63">
        <v>6545</v>
      </c>
      <c r="V36" s="36"/>
      <c r="W36" s="63">
        <v>17167.599999999999</v>
      </c>
      <c r="X36" s="63">
        <v>3400</v>
      </c>
      <c r="Y36" s="63">
        <v>1</v>
      </c>
      <c r="Z36" s="63">
        <v>681</v>
      </c>
      <c r="AA36" s="94">
        <v>681</v>
      </c>
      <c r="AB36" s="99" t="s">
        <v>394</v>
      </c>
      <c r="AC36" s="86">
        <v>0</v>
      </c>
      <c r="AD36" s="63">
        <v>4081</v>
      </c>
      <c r="AE36" s="63">
        <v>21248.6</v>
      </c>
    </row>
    <row r="37" spans="1:31" ht="25" x14ac:dyDescent="0.2">
      <c r="A37" s="52" t="s">
        <v>388</v>
      </c>
      <c r="B37" s="53"/>
      <c r="C37" s="33" t="s">
        <v>39</v>
      </c>
      <c r="D37" s="33" t="s">
        <v>54</v>
      </c>
      <c r="E37" s="69" t="s">
        <v>213</v>
      </c>
      <c r="F37" s="69" t="s">
        <v>399</v>
      </c>
      <c r="G37" s="69" t="s">
        <v>400</v>
      </c>
      <c r="H37" s="35">
        <v>45</v>
      </c>
      <c r="I37" s="53" t="s">
        <v>44</v>
      </c>
      <c r="J37" s="93">
        <v>1200</v>
      </c>
      <c r="K37" s="94">
        <v>0</v>
      </c>
      <c r="L37" s="94">
        <v>17</v>
      </c>
      <c r="M37" s="94">
        <v>17</v>
      </c>
      <c r="N37" s="63">
        <v>20400</v>
      </c>
      <c r="O37" s="95">
        <v>0</v>
      </c>
      <c r="P37" s="95">
        <v>0</v>
      </c>
      <c r="Q37" s="131">
        <v>0</v>
      </c>
      <c r="R37" s="96">
        <v>0</v>
      </c>
      <c r="S37" s="82" t="s">
        <v>45</v>
      </c>
      <c r="T37" s="63">
        <v>0</v>
      </c>
      <c r="U37" s="63">
        <v>0</v>
      </c>
      <c r="V37" s="36" t="s">
        <v>45</v>
      </c>
      <c r="W37" s="63">
        <v>20400</v>
      </c>
      <c r="X37" s="63">
        <v>3400</v>
      </c>
      <c r="Y37" s="63">
        <v>14</v>
      </c>
      <c r="Z37" s="63">
        <v>160</v>
      </c>
      <c r="AA37" s="94">
        <v>2240</v>
      </c>
      <c r="AB37" s="99" t="s">
        <v>401</v>
      </c>
      <c r="AC37" s="86">
        <v>0</v>
      </c>
      <c r="AD37" s="63">
        <v>5640</v>
      </c>
      <c r="AE37" s="36">
        <v>26040</v>
      </c>
    </row>
    <row r="38" spans="1:31" ht="25" x14ac:dyDescent="0.2">
      <c r="A38" s="52" t="s">
        <v>388</v>
      </c>
      <c r="B38" s="53"/>
      <c r="C38" s="33" t="s">
        <v>39</v>
      </c>
      <c r="D38" s="33" t="s">
        <v>54</v>
      </c>
      <c r="E38" s="69" t="s">
        <v>213</v>
      </c>
      <c r="F38" s="69" t="s">
        <v>148</v>
      </c>
      <c r="G38" s="69" t="s">
        <v>389</v>
      </c>
      <c r="H38" s="35">
        <v>45</v>
      </c>
      <c r="I38" s="53" t="s">
        <v>44</v>
      </c>
      <c r="J38" s="93">
        <v>1200</v>
      </c>
      <c r="K38" s="94">
        <v>17</v>
      </c>
      <c r="L38" s="94">
        <v>0</v>
      </c>
      <c r="M38" s="94">
        <v>17</v>
      </c>
      <c r="N38" s="63">
        <v>20400</v>
      </c>
      <c r="O38" s="95">
        <v>0</v>
      </c>
      <c r="P38" s="95">
        <v>0</v>
      </c>
      <c r="Q38" s="131">
        <v>0.4</v>
      </c>
      <c r="R38" s="131">
        <v>0</v>
      </c>
      <c r="S38" s="82"/>
      <c r="T38" s="95">
        <v>0</v>
      </c>
      <c r="U38" s="63">
        <v>0</v>
      </c>
      <c r="V38" s="36"/>
      <c r="W38" s="63">
        <v>20400</v>
      </c>
      <c r="X38" s="63">
        <v>3400</v>
      </c>
      <c r="Y38" s="63">
        <v>14</v>
      </c>
      <c r="Z38" s="63">
        <v>160</v>
      </c>
      <c r="AA38" s="94">
        <v>2240</v>
      </c>
      <c r="AB38" s="155" t="s">
        <v>402</v>
      </c>
      <c r="AC38" s="86">
        <v>0</v>
      </c>
      <c r="AD38" s="63">
        <v>5640</v>
      </c>
      <c r="AE38" s="63">
        <v>26040</v>
      </c>
    </row>
    <row r="39" spans="1:31" ht="49" x14ac:dyDescent="0.2">
      <c r="A39" s="52" t="s">
        <v>388</v>
      </c>
      <c r="B39" s="53"/>
      <c r="C39" s="33" t="s">
        <v>39</v>
      </c>
      <c r="D39" s="33" t="s">
        <v>54</v>
      </c>
      <c r="E39" s="69" t="s">
        <v>213</v>
      </c>
      <c r="F39" s="69" t="s">
        <v>210</v>
      </c>
      <c r="G39" s="69" t="s">
        <v>211</v>
      </c>
      <c r="H39" s="35">
        <v>45</v>
      </c>
      <c r="I39" s="53" t="s">
        <v>44</v>
      </c>
      <c r="J39" s="93">
        <v>1200</v>
      </c>
      <c r="K39" s="94">
        <v>0</v>
      </c>
      <c r="L39" s="94">
        <v>17</v>
      </c>
      <c r="M39" s="94">
        <v>17</v>
      </c>
      <c r="N39" s="63">
        <v>20400</v>
      </c>
      <c r="O39" s="95">
        <v>0</v>
      </c>
      <c r="P39" s="95">
        <v>0</v>
      </c>
      <c r="Q39" s="131">
        <v>0.4</v>
      </c>
      <c r="R39" s="131">
        <v>0</v>
      </c>
      <c r="S39" s="82"/>
      <c r="T39" s="95">
        <v>0</v>
      </c>
      <c r="U39" s="63">
        <v>0</v>
      </c>
      <c r="V39" s="36"/>
      <c r="W39" s="63">
        <v>20400</v>
      </c>
      <c r="X39" s="63">
        <v>3400</v>
      </c>
      <c r="Y39" s="63">
        <v>14</v>
      </c>
      <c r="Z39" s="63">
        <v>160</v>
      </c>
      <c r="AA39" s="94">
        <v>2240</v>
      </c>
      <c r="AB39" s="155" t="s">
        <v>403</v>
      </c>
      <c r="AC39" s="86">
        <v>0</v>
      </c>
      <c r="AD39" s="63">
        <v>5640</v>
      </c>
      <c r="AE39" s="63">
        <v>26040</v>
      </c>
    </row>
    <row r="40" spans="1:31" ht="37" x14ac:dyDescent="0.2">
      <c r="A40" s="52" t="s">
        <v>388</v>
      </c>
      <c r="B40" s="53"/>
      <c r="C40" s="33" t="s">
        <v>39</v>
      </c>
      <c r="D40" s="33" t="s">
        <v>54</v>
      </c>
      <c r="E40" s="69" t="s">
        <v>213</v>
      </c>
      <c r="F40" s="69" t="s">
        <v>404</v>
      </c>
      <c r="G40" s="69" t="s">
        <v>405</v>
      </c>
      <c r="H40" s="35">
        <v>45</v>
      </c>
      <c r="I40" s="53" t="s">
        <v>44</v>
      </c>
      <c r="J40" s="93">
        <v>1200</v>
      </c>
      <c r="K40" s="94">
        <v>0</v>
      </c>
      <c r="L40" s="94">
        <v>15</v>
      </c>
      <c r="M40" s="94">
        <v>15</v>
      </c>
      <c r="N40" s="63">
        <v>18000</v>
      </c>
      <c r="O40" s="95">
        <v>0</v>
      </c>
      <c r="P40" s="95">
        <v>0</v>
      </c>
      <c r="Q40" s="131">
        <v>0.4</v>
      </c>
      <c r="R40" s="131">
        <v>0</v>
      </c>
      <c r="S40" s="82"/>
      <c r="T40" s="95">
        <v>0</v>
      </c>
      <c r="U40" s="63">
        <v>0</v>
      </c>
      <c r="V40" s="36"/>
      <c r="W40" s="63">
        <v>18000</v>
      </c>
      <c r="X40" s="63">
        <v>3000</v>
      </c>
      <c r="Y40" s="63">
        <v>14</v>
      </c>
      <c r="Z40" s="63">
        <v>160</v>
      </c>
      <c r="AA40" s="94">
        <v>2240</v>
      </c>
      <c r="AB40" s="99" t="s">
        <v>406</v>
      </c>
      <c r="AC40" s="86">
        <v>0</v>
      </c>
      <c r="AD40" s="63">
        <v>5240</v>
      </c>
      <c r="AE40" s="63">
        <v>23240</v>
      </c>
    </row>
    <row r="41" spans="1:31" ht="49" x14ac:dyDescent="0.2">
      <c r="A41" s="52" t="s">
        <v>407</v>
      </c>
      <c r="B41" s="53"/>
      <c r="C41" s="33" t="s">
        <v>39</v>
      </c>
      <c r="D41" s="33" t="s">
        <v>54</v>
      </c>
      <c r="E41" s="69" t="s">
        <v>213</v>
      </c>
      <c r="F41" s="69" t="s">
        <v>174</v>
      </c>
      <c r="G41" s="69" t="s">
        <v>175</v>
      </c>
      <c r="H41" s="35">
        <v>45</v>
      </c>
      <c r="I41" s="53" t="s">
        <v>44</v>
      </c>
      <c r="J41" s="93">
        <v>1200</v>
      </c>
      <c r="K41" s="94">
        <v>0</v>
      </c>
      <c r="L41" s="94">
        <v>17</v>
      </c>
      <c r="M41" s="94">
        <v>17</v>
      </c>
      <c r="N41" s="63">
        <v>20400</v>
      </c>
      <c r="O41" s="95">
        <v>0</v>
      </c>
      <c r="P41" s="95">
        <v>0</v>
      </c>
      <c r="Q41" s="131">
        <v>0.4</v>
      </c>
      <c r="R41" s="131">
        <v>0</v>
      </c>
      <c r="S41" s="242" t="s">
        <v>45</v>
      </c>
      <c r="T41" s="95">
        <v>0</v>
      </c>
      <c r="U41" s="63">
        <v>0</v>
      </c>
      <c r="V41" s="259" t="s">
        <v>45</v>
      </c>
      <c r="W41" s="63">
        <v>20400</v>
      </c>
      <c r="X41" s="63">
        <v>3400</v>
      </c>
      <c r="Y41" s="63">
        <v>14</v>
      </c>
      <c r="Z41" s="63">
        <v>330</v>
      </c>
      <c r="AA41" s="94">
        <v>4620</v>
      </c>
      <c r="AB41" s="92" t="s">
        <v>408</v>
      </c>
      <c r="AC41" s="86">
        <v>0</v>
      </c>
      <c r="AD41" s="63">
        <v>8020</v>
      </c>
      <c r="AE41" s="36">
        <v>28420</v>
      </c>
    </row>
    <row r="42" spans="1:31" ht="51" customHeight="1" x14ac:dyDescent="0.2">
      <c r="A42" s="73" t="s">
        <v>420</v>
      </c>
      <c r="B42" s="243"/>
      <c r="C42" s="122" t="s">
        <v>39</v>
      </c>
      <c r="D42" s="122" t="s">
        <v>54</v>
      </c>
      <c r="E42" s="74" t="s">
        <v>396</v>
      </c>
      <c r="F42" s="74" t="s">
        <v>427</v>
      </c>
      <c r="G42" s="74" t="s">
        <v>204</v>
      </c>
      <c r="H42" s="124">
        <v>60</v>
      </c>
      <c r="I42" s="121" t="s">
        <v>251</v>
      </c>
      <c r="J42" s="77">
        <v>585</v>
      </c>
      <c r="K42" s="78">
        <v>0</v>
      </c>
      <c r="L42" s="78">
        <v>0</v>
      </c>
      <c r="M42" s="78">
        <v>0</v>
      </c>
      <c r="N42" s="79">
        <v>0</v>
      </c>
      <c r="O42" s="79">
        <v>0</v>
      </c>
      <c r="P42" s="79">
        <v>121</v>
      </c>
      <c r="Q42" s="81">
        <v>0.4</v>
      </c>
      <c r="R42" s="81">
        <v>0</v>
      </c>
      <c r="S42" s="69" t="s">
        <v>428</v>
      </c>
      <c r="T42" s="79">
        <v>300</v>
      </c>
      <c r="U42" s="79">
        <v>0</v>
      </c>
      <c r="V42" s="386" t="s">
        <v>423</v>
      </c>
      <c r="W42" s="79">
        <v>0</v>
      </c>
      <c r="X42" s="79">
        <v>0</v>
      </c>
      <c r="Y42" s="79">
        <v>0</v>
      </c>
      <c r="Z42" s="79">
        <v>600</v>
      </c>
      <c r="AA42" s="78">
        <v>0</v>
      </c>
      <c r="AB42" s="84" t="s">
        <v>429</v>
      </c>
      <c r="AC42" s="78">
        <v>0</v>
      </c>
      <c r="AD42" s="79">
        <v>0</v>
      </c>
      <c r="AE42" s="79">
        <v>0</v>
      </c>
    </row>
    <row r="43" spans="1:31" ht="37" x14ac:dyDescent="0.2">
      <c r="A43" s="52" t="s">
        <v>461</v>
      </c>
      <c r="B43" s="53" t="s">
        <v>38</v>
      </c>
      <c r="C43" s="33" t="s">
        <v>39</v>
      </c>
      <c r="D43" s="33" t="s">
        <v>54</v>
      </c>
      <c r="E43" s="69" t="s">
        <v>220</v>
      </c>
      <c r="F43" s="69" t="s">
        <v>404</v>
      </c>
      <c r="G43" s="69" t="s">
        <v>405</v>
      </c>
      <c r="H43" s="35">
        <v>45</v>
      </c>
      <c r="I43" s="53" t="s">
        <v>44</v>
      </c>
      <c r="J43" s="93">
        <v>1200</v>
      </c>
      <c r="K43" s="94">
        <v>0</v>
      </c>
      <c r="L43" s="94">
        <v>17</v>
      </c>
      <c r="M43" s="94">
        <v>17</v>
      </c>
      <c r="N43" s="63">
        <v>20400</v>
      </c>
      <c r="O43" s="63">
        <v>0</v>
      </c>
      <c r="P43" s="63">
        <v>0</v>
      </c>
      <c r="Q43" s="96">
        <v>0.4</v>
      </c>
      <c r="R43" s="96">
        <v>0</v>
      </c>
      <c r="S43" s="226"/>
      <c r="T43" s="63">
        <v>0</v>
      </c>
      <c r="U43" s="63">
        <v>0</v>
      </c>
      <c r="V43" s="36"/>
      <c r="W43" s="63">
        <v>20400</v>
      </c>
      <c r="X43" s="63">
        <v>3400</v>
      </c>
      <c r="Y43" s="63">
        <v>14</v>
      </c>
      <c r="Z43" s="63">
        <v>160</v>
      </c>
      <c r="AA43" s="94">
        <v>2240</v>
      </c>
      <c r="AB43" s="99" t="s">
        <v>462</v>
      </c>
      <c r="AC43" s="94">
        <v>0</v>
      </c>
      <c r="AD43" s="63">
        <v>5640</v>
      </c>
      <c r="AE43" s="63">
        <v>26040</v>
      </c>
    </row>
    <row r="44" spans="1:31" ht="49" x14ac:dyDescent="0.2">
      <c r="A44" s="52" t="s">
        <v>461</v>
      </c>
      <c r="B44" s="53"/>
      <c r="C44" s="33" t="s">
        <v>39</v>
      </c>
      <c r="D44" s="33" t="s">
        <v>54</v>
      </c>
      <c r="E44" s="69" t="s">
        <v>220</v>
      </c>
      <c r="F44" s="69" t="s">
        <v>210</v>
      </c>
      <c r="G44" s="69" t="s">
        <v>211</v>
      </c>
      <c r="H44" s="35">
        <v>45</v>
      </c>
      <c r="I44" s="53" t="s">
        <v>44</v>
      </c>
      <c r="J44" s="93">
        <v>1200</v>
      </c>
      <c r="K44" s="94">
        <v>0</v>
      </c>
      <c r="L44" s="94">
        <v>17</v>
      </c>
      <c r="M44" s="94">
        <v>17</v>
      </c>
      <c r="N44" s="63">
        <v>20400</v>
      </c>
      <c r="O44" s="63">
        <v>0</v>
      </c>
      <c r="P44" s="63">
        <v>0</v>
      </c>
      <c r="Q44" s="96">
        <v>0.4</v>
      </c>
      <c r="R44" s="96">
        <v>0</v>
      </c>
      <c r="S44" s="226"/>
      <c r="T44" s="63">
        <v>0</v>
      </c>
      <c r="U44" s="63">
        <v>0</v>
      </c>
      <c r="V44" s="36"/>
      <c r="W44" s="63">
        <v>20400</v>
      </c>
      <c r="X44" s="63">
        <v>3400</v>
      </c>
      <c r="Y44" s="63">
        <v>14</v>
      </c>
      <c r="Z44" s="63">
        <v>160</v>
      </c>
      <c r="AA44" s="94">
        <v>2240</v>
      </c>
      <c r="AB44" s="99" t="s">
        <v>464</v>
      </c>
      <c r="AC44" s="94">
        <v>0</v>
      </c>
      <c r="AD44" s="63">
        <v>5640</v>
      </c>
      <c r="AE44" s="63">
        <v>26040</v>
      </c>
    </row>
    <row r="45" spans="1:31" ht="37" x14ac:dyDescent="0.2">
      <c r="A45" s="52" t="s">
        <v>461</v>
      </c>
      <c r="B45" s="53"/>
      <c r="C45" s="33" t="s">
        <v>39</v>
      </c>
      <c r="D45" s="33" t="s">
        <v>54</v>
      </c>
      <c r="E45" s="69" t="s">
        <v>100</v>
      </c>
      <c r="F45" s="69" t="s">
        <v>404</v>
      </c>
      <c r="G45" s="69" t="s">
        <v>405</v>
      </c>
      <c r="H45" s="35">
        <v>45</v>
      </c>
      <c r="I45" s="53" t="s">
        <v>44</v>
      </c>
      <c r="J45" s="93">
        <v>1200</v>
      </c>
      <c r="K45" s="94">
        <v>17</v>
      </c>
      <c r="L45" s="94">
        <v>0</v>
      </c>
      <c r="M45" s="94">
        <v>17</v>
      </c>
      <c r="N45" s="63">
        <v>20400</v>
      </c>
      <c r="O45" s="63">
        <v>0</v>
      </c>
      <c r="P45" s="63">
        <v>0</v>
      </c>
      <c r="Q45" s="96">
        <v>0.4</v>
      </c>
      <c r="R45" s="96">
        <v>0</v>
      </c>
      <c r="S45" s="226"/>
      <c r="T45" s="63">
        <v>0</v>
      </c>
      <c r="U45" s="63">
        <v>0</v>
      </c>
      <c r="V45" s="36"/>
      <c r="W45" s="63">
        <v>20400</v>
      </c>
      <c r="X45" s="63">
        <v>3400</v>
      </c>
      <c r="Y45" s="63">
        <v>14</v>
      </c>
      <c r="Z45" s="63">
        <v>260</v>
      </c>
      <c r="AA45" s="94">
        <v>3640</v>
      </c>
      <c r="AB45" s="99" t="s">
        <v>465</v>
      </c>
      <c r="AC45" s="94">
        <v>0</v>
      </c>
      <c r="AD45" s="63">
        <v>7040</v>
      </c>
      <c r="AE45" s="63">
        <v>27440</v>
      </c>
    </row>
    <row r="46" spans="1:31" ht="37" x14ac:dyDescent="0.2">
      <c r="A46" s="248" t="s">
        <v>472</v>
      </c>
      <c r="B46" s="249"/>
      <c r="C46" s="33" t="s">
        <v>115</v>
      </c>
      <c r="D46" s="33" t="s">
        <v>54</v>
      </c>
      <c r="E46" s="69" t="s">
        <v>477</v>
      </c>
      <c r="F46" s="69" t="s">
        <v>436</v>
      </c>
      <c r="G46" s="33" t="s">
        <v>478</v>
      </c>
      <c r="H46" s="35">
        <v>56</v>
      </c>
      <c r="I46" s="53" t="s">
        <v>57</v>
      </c>
      <c r="J46" s="93">
        <v>585</v>
      </c>
      <c r="K46" s="94">
        <v>15</v>
      </c>
      <c r="L46" s="94">
        <v>0</v>
      </c>
      <c r="M46" s="94">
        <v>15</v>
      </c>
      <c r="N46" s="63">
        <v>8775</v>
      </c>
      <c r="O46" s="63">
        <v>36</v>
      </c>
      <c r="P46" s="63">
        <v>27</v>
      </c>
      <c r="Q46" s="96">
        <v>0.4</v>
      </c>
      <c r="R46" s="96">
        <v>388.8</v>
      </c>
      <c r="S46" s="226" t="s">
        <v>479</v>
      </c>
      <c r="T46" s="63">
        <v>0</v>
      </c>
      <c r="U46" s="63">
        <v>0</v>
      </c>
      <c r="V46" s="390"/>
      <c r="W46" s="63">
        <v>9163.7999999999993</v>
      </c>
      <c r="X46" s="63">
        <v>3000</v>
      </c>
      <c r="Y46" s="63">
        <v>1</v>
      </c>
      <c r="Z46" s="63">
        <v>305</v>
      </c>
      <c r="AA46" s="94">
        <v>305</v>
      </c>
      <c r="AB46" s="99" t="s">
        <v>480</v>
      </c>
      <c r="AC46" s="94">
        <v>0</v>
      </c>
      <c r="AD46" s="63">
        <v>3305</v>
      </c>
      <c r="AE46" s="63">
        <v>12468.8</v>
      </c>
    </row>
    <row r="47" spans="1:31" ht="37" x14ac:dyDescent="0.2">
      <c r="A47" s="52" t="s">
        <v>472</v>
      </c>
      <c r="B47" s="53" t="s">
        <v>38</v>
      </c>
      <c r="C47" s="33" t="s">
        <v>115</v>
      </c>
      <c r="D47" s="33" t="s">
        <v>54</v>
      </c>
      <c r="E47" s="69" t="s">
        <v>481</v>
      </c>
      <c r="F47" s="69" t="s">
        <v>436</v>
      </c>
      <c r="G47" s="33" t="s">
        <v>478</v>
      </c>
      <c r="H47" s="35">
        <v>56</v>
      </c>
      <c r="I47" s="53" t="s">
        <v>57</v>
      </c>
      <c r="J47" s="93">
        <v>585</v>
      </c>
      <c r="K47" s="94">
        <v>21</v>
      </c>
      <c r="L47" s="94">
        <v>0</v>
      </c>
      <c r="M47" s="94">
        <v>21</v>
      </c>
      <c r="N47" s="63">
        <v>12285</v>
      </c>
      <c r="O47" s="63">
        <v>36</v>
      </c>
      <c r="P47" s="63">
        <v>56</v>
      </c>
      <c r="Q47" s="96">
        <v>0.4</v>
      </c>
      <c r="R47" s="96">
        <v>806.40000000000009</v>
      </c>
      <c r="S47" s="226" t="s">
        <v>482</v>
      </c>
      <c r="T47" s="63">
        <v>0</v>
      </c>
      <c r="U47" s="63">
        <v>0</v>
      </c>
      <c r="V47" s="36"/>
      <c r="W47" s="63">
        <v>13091.4</v>
      </c>
      <c r="X47" s="63">
        <v>4200</v>
      </c>
      <c r="Y47" s="63">
        <v>1</v>
      </c>
      <c r="Z47" s="63">
        <v>320</v>
      </c>
      <c r="AA47" s="94">
        <v>320</v>
      </c>
      <c r="AB47" s="99" t="s">
        <v>483</v>
      </c>
      <c r="AC47" s="94">
        <v>0</v>
      </c>
      <c r="AD47" s="63">
        <v>4520</v>
      </c>
      <c r="AE47" s="63">
        <v>17611.400000000001</v>
      </c>
    </row>
    <row r="48" spans="1:31" x14ac:dyDescent="0.2">
      <c r="A48" s="52" t="s">
        <v>509</v>
      </c>
      <c r="B48" s="53"/>
      <c r="C48" s="33" t="s">
        <v>115</v>
      </c>
      <c r="D48" s="33" t="s">
        <v>54</v>
      </c>
      <c r="E48" s="63" t="s">
        <v>155</v>
      </c>
      <c r="F48" s="261" t="s">
        <v>158</v>
      </c>
      <c r="G48" s="261" t="s">
        <v>158</v>
      </c>
      <c r="H48" s="35" t="s">
        <v>158</v>
      </c>
      <c r="I48" s="262" t="s">
        <v>158</v>
      </c>
      <c r="J48" s="93">
        <v>175</v>
      </c>
      <c r="K48" s="94">
        <v>0</v>
      </c>
      <c r="L48" s="94">
        <v>23</v>
      </c>
      <c r="M48" s="94">
        <v>23</v>
      </c>
      <c r="N48" s="63">
        <v>4025</v>
      </c>
      <c r="O48" s="63">
        <v>0</v>
      </c>
      <c r="P48" s="63">
        <v>0</v>
      </c>
      <c r="Q48" s="96">
        <v>0.4</v>
      </c>
      <c r="R48" s="96">
        <v>0</v>
      </c>
      <c r="S48" s="96" t="s">
        <v>45</v>
      </c>
      <c r="T48" s="63">
        <v>0</v>
      </c>
      <c r="U48" s="63">
        <v>0</v>
      </c>
      <c r="V48" s="391"/>
      <c r="W48" s="63">
        <v>4025</v>
      </c>
      <c r="X48" s="63">
        <v>9200</v>
      </c>
      <c r="Y48" s="63">
        <v>0</v>
      </c>
      <c r="Z48" s="63">
        <v>0</v>
      </c>
      <c r="AA48" s="94">
        <v>0</v>
      </c>
      <c r="AB48" s="35"/>
      <c r="AC48" s="264"/>
      <c r="AD48" s="63">
        <v>9200</v>
      </c>
      <c r="AE48" s="63">
        <v>13225</v>
      </c>
    </row>
    <row r="49" spans="1:31" x14ac:dyDescent="0.2">
      <c r="A49" s="52" t="s">
        <v>526</v>
      </c>
      <c r="B49" s="53"/>
      <c r="C49" s="33" t="s">
        <v>39</v>
      </c>
      <c r="D49" s="33" t="s">
        <v>54</v>
      </c>
      <c r="E49" s="164" t="s">
        <v>41</v>
      </c>
      <c r="F49" s="259" t="s">
        <v>158</v>
      </c>
      <c r="G49" s="69" t="s">
        <v>528</v>
      </c>
      <c r="H49" s="35">
        <v>0</v>
      </c>
      <c r="I49" s="53" t="s">
        <v>44</v>
      </c>
      <c r="J49" s="93">
        <v>175</v>
      </c>
      <c r="K49" s="94">
        <v>0</v>
      </c>
      <c r="L49" s="94">
        <v>9</v>
      </c>
      <c r="M49" s="94">
        <v>9</v>
      </c>
      <c r="N49" s="63">
        <v>1575</v>
      </c>
      <c r="O49" s="63">
        <v>0</v>
      </c>
      <c r="P49" s="63">
        <v>0</v>
      </c>
      <c r="Q49" s="96">
        <v>0.4</v>
      </c>
      <c r="R49" s="96">
        <v>0</v>
      </c>
      <c r="S49" s="271"/>
      <c r="T49" s="63">
        <v>0</v>
      </c>
      <c r="U49" s="63">
        <v>0</v>
      </c>
      <c r="V49" s="259"/>
      <c r="W49" s="63">
        <v>1575</v>
      </c>
      <c r="X49" s="63">
        <v>3600</v>
      </c>
      <c r="Y49" s="63">
        <v>0</v>
      </c>
      <c r="Z49" s="63">
        <v>0</v>
      </c>
      <c r="AA49" s="94">
        <v>0</v>
      </c>
      <c r="AB49" s="35" t="s">
        <v>45</v>
      </c>
      <c r="AC49" s="94">
        <v>0</v>
      </c>
      <c r="AD49" s="63">
        <v>3600</v>
      </c>
      <c r="AE49" s="63">
        <v>5175</v>
      </c>
    </row>
    <row r="50" spans="1:31" ht="73" x14ac:dyDescent="0.2">
      <c r="A50" s="248" t="s">
        <v>560</v>
      </c>
      <c r="B50" s="394" t="s">
        <v>1001</v>
      </c>
      <c r="C50" s="395" t="s">
        <v>115</v>
      </c>
      <c r="D50" s="395" t="s">
        <v>54</v>
      </c>
      <c r="E50" s="396" t="s">
        <v>220</v>
      </c>
      <c r="F50" s="396" t="s">
        <v>221</v>
      </c>
      <c r="G50" s="69" t="s">
        <v>568</v>
      </c>
      <c r="H50" s="35">
        <v>42</v>
      </c>
      <c r="I50" s="53" t="s">
        <v>57</v>
      </c>
      <c r="J50" s="93">
        <v>585</v>
      </c>
      <c r="K50" s="94">
        <v>0</v>
      </c>
      <c r="L50" s="94">
        <v>0</v>
      </c>
      <c r="M50" s="94">
        <v>0</v>
      </c>
      <c r="N50" s="63">
        <v>0</v>
      </c>
      <c r="O50" s="95">
        <v>0</v>
      </c>
      <c r="P50" s="95">
        <v>10</v>
      </c>
      <c r="Q50" s="131">
        <v>0.4</v>
      </c>
      <c r="R50" s="96">
        <v>0</v>
      </c>
      <c r="S50" s="82"/>
      <c r="T50" s="95">
        <v>300</v>
      </c>
      <c r="U50" s="63">
        <v>0</v>
      </c>
      <c r="V50" s="36" t="s">
        <v>570</v>
      </c>
      <c r="W50" s="63">
        <v>0</v>
      </c>
      <c r="X50" s="63">
        <v>0</v>
      </c>
      <c r="Y50" s="95">
        <v>0</v>
      </c>
      <c r="Z50" s="95">
        <v>750</v>
      </c>
      <c r="AA50" s="94">
        <v>0</v>
      </c>
      <c r="AB50" s="99" t="s">
        <v>572</v>
      </c>
      <c r="AC50" s="86"/>
      <c r="AD50" s="63">
        <v>0</v>
      </c>
      <c r="AE50" s="63">
        <v>0</v>
      </c>
    </row>
    <row r="51" spans="1:31" x14ac:dyDescent="0.2">
      <c r="A51" s="73" t="s">
        <v>581</v>
      </c>
      <c r="B51" s="121"/>
      <c r="C51" s="122" t="s">
        <v>39</v>
      </c>
      <c r="D51" s="122" t="s">
        <v>54</v>
      </c>
      <c r="E51" s="74" t="s">
        <v>227</v>
      </c>
      <c r="F51" s="74" t="s">
        <v>582</v>
      </c>
      <c r="G51" s="74" t="s">
        <v>583</v>
      </c>
      <c r="H51" s="124">
        <v>45</v>
      </c>
      <c r="I51" s="121" t="s">
        <v>57</v>
      </c>
      <c r="J51" s="77">
        <v>585</v>
      </c>
      <c r="K51" s="78">
        <v>0</v>
      </c>
      <c r="L51" s="78">
        <v>0</v>
      </c>
      <c r="M51" s="78">
        <v>0</v>
      </c>
      <c r="N51" s="79">
        <v>0</v>
      </c>
      <c r="O51" s="80">
        <v>0</v>
      </c>
      <c r="P51" s="80">
        <v>22</v>
      </c>
      <c r="Q51" s="127">
        <v>0.4</v>
      </c>
      <c r="R51" s="127">
        <v>0</v>
      </c>
      <c r="S51" s="82" t="s">
        <v>588</v>
      </c>
      <c r="T51" s="80">
        <v>0</v>
      </c>
      <c r="U51" s="79">
        <v>0</v>
      </c>
      <c r="V51" s="386" t="s">
        <v>45</v>
      </c>
      <c r="W51" s="79">
        <v>0</v>
      </c>
      <c r="X51" s="80">
        <v>0</v>
      </c>
      <c r="Y51" s="80">
        <v>0</v>
      </c>
      <c r="Z51" s="79">
        <v>149</v>
      </c>
      <c r="AA51" s="78">
        <v>0</v>
      </c>
      <c r="AB51" s="84" t="s">
        <v>589</v>
      </c>
      <c r="AC51" s="85">
        <v>0</v>
      </c>
      <c r="AD51" s="79">
        <v>0</v>
      </c>
      <c r="AE51" s="79">
        <v>0</v>
      </c>
    </row>
    <row r="52" spans="1:31" ht="49" x14ac:dyDescent="0.2">
      <c r="A52" s="52" t="s">
        <v>581</v>
      </c>
      <c r="B52" s="394" t="s">
        <v>989</v>
      </c>
      <c r="C52" s="395" t="s">
        <v>39</v>
      </c>
      <c r="D52" s="395" t="s">
        <v>54</v>
      </c>
      <c r="E52" s="396" t="s">
        <v>227</v>
      </c>
      <c r="F52" s="396" t="s">
        <v>582</v>
      </c>
      <c r="G52" s="69" t="s">
        <v>583</v>
      </c>
      <c r="H52" s="35">
        <v>45</v>
      </c>
      <c r="I52" s="53" t="s">
        <v>57</v>
      </c>
      <c r="J52" s="93">
        <v>585</v>
      </c>
      <c r="K52" s="94">
        <v>0</v>
      </c>
      <c r="L52" s="94">
        <v>25</v>
      </c>
      <c r="M52" s="94">
        <v>25</v>
      </c>
      <c r="N52" s="63">
        <v>14625</v>
      </c>
      <c r="O52" s="95">
        <v>28</v>
      </c>
      <c r="P52" s="95">
        <v>22</v>
      </c>
      <c r="Q52" s="131">
        <v>0.4</v>
      </c>
      <c r="R52" s="131">
        <v>246.40000000000003</v>
      </c>
      <c r="S52" s="82" t="s">
        <v>591</v>
      </c>
      <c r="T52" s="95">
        <v>0</v>
      </c>
      <c r="U52" s="63">
        <v>0</v>
      </c>
      <c r="V52" s="36" t="s">
        <v>45</v>
      </c>
      <c r="W52" s="63">
        <v>14871.4</v>
      </c>
      <c r="X52" s="95">
        <v>5000</v>
      </c>
      <c r="Y52" s="95">
        <v>1</v>
      </c>
      <c r="Z52" s="63">
        <v>160</v>
      </c>
      <c r="AA52" s="94">
        <v>160</v>
      </c>
      <c r="AB52" s="99" t="s">
        <v>589</v>
      </c>
      <c r="AC52" s="86">
        <v>0</v>
      </c>
      <c r="AD52" s="63">
        <v>5160</v>
      </c>
      <c r="AE52" s="63">
        <v>20031.400000000001</v>
      </c>
    </row>
    <row r="53" spans="1:31" ht="51" customHeight="1" x14ac:dyDescent="0.2">
      <c r="A53" s="52" t="s">
        <v>648</v>
      </c>
      <c r="B53" s="53"/>
      <c r="C53" s="33" t="s">
        <v>115</v>
      </c>
      <c r="D53" s="33" t="s">
        <v>54</v>
      </c>
      <c r="E53" s="69" t="s">
        <v>339</v>
      </c>
      <c r="F53" s="282" t="s">
        <v>674</v>
      </c>
      <c r="G53" s="69" t="s">
        <v>675</v>
      </c>
      <c r="H53" s="99">
        <v>42</v>
      </c>
      <c r="I53" s="53" t="s">
        <v>44</v>
      </c>
      <c r="J53" s="93">
        <v>1200</v>
      </c>
      <c r="K53" s="94">
        <v>0</v>
      </c>
      <c r="L53" s="94">
        <v>18</v>
      </c>
      <c r="M53" s="94">
        <v>18</v>
      </c>
      <c r="N53" s="63">
        <v>21600</v>
      </c>
      <c r="O53" s="95">
        <v>0</v>
      </c>
      <c r="P53" s="95">
        <v>0</v>
      </c>
      <c r="Q53" s="131">
        <v>0</v>
      </c>
      <c r="R53" s="131">
        <v>0</v>
      </c>
      <c r="S53" s="82" t="s">
        <v>45</v>
      </c>
      <c r="T53" s="95">
        <v>0</v>
      </c>
      <c r="U53" s="63">
        <v>0</v>
      </c>
      <c r="V53" s="36" t="s">
        <v>676</v>
      </c>
      <c r="W53" s="63">
        <v>21600</v>
      </c>
      <c r="X53" s="95">
        <v>3600</v>
      </c>
      <c r="Y53" s="95">
        <v>14</v>
      </c>
      <c r="Z53" s="95">
        <v>920</v>
      </c>
      <c r="AA53" s="94">
        <v>12880</v>
      </c>
      <c r="AB53" s="240" t="s">
        <v>677</v>
      </c>
      <c r="AC53" s="86">
        <v>0</v>
      </c>
      <c r="AD53" s="63">
        <v>16480</v>
      </c>
      <c r="AE53" s="63">
        <v>38080</v>
      </c>
    </row>
    <row r="54" spans="1:31" ht="42" customHeight="1" x14ac:dyDescent="0.2">
      <c r="A54" s="52" t="s">
        <v>648</v>
      </c>
      <c r="B54" s="53"/>
      <c r="C54" s="33" t="s">
        <v>115</v>
      </c>
      <c r="D54" s="33" t="s">
        <v>54</v>
      </c>
      <c r="E54" s="69" t="s">
        <v>339</v>
      </c>
      <c r="F54" s="69" t="s">
        <v>131</v>
      </c>
      <c r="G54" s="69" t="s">
        <v>132</v>
      </c>
      <c r="H54" s="99">
        <v>42</v>
      </c>
      <c r="I54" s="53" t="s">
        <v>251</v>
      </c>
      <c r="J54" s="93">
        <v>585</v>
      </c>
      <c r="K54" s="94">
        <v>0</v>
      </c>
      <c r="L54" s="94">
        <v>18</v>
      </c>
      <c r="M54" s="94">
        <v>18</v>
      </c>
      <c r="N54" s="63">
        <v>10530</v>
      </c>
      <c r="O54" s="95">
        <v>14</v>
      </c>
      <c r="P54" s="95">
        <v>50</v>
      </c>
      <c r="Q54" s="131">
        <v>0.4</v>
      </c>
      <c r="R54" s="131">
        <v>280</v>
      </c>
      <c r="S54" s="82" t="s">
        <v>678</v>
      </c>
      <c r="T54" s="95">
        <v>150</v>
      </c>
      <c r="U54" s="63">
        <v>2700</v>
      </c>
      <c r="V54" s="36" t="s">
        <v>679</v>
      </c>
      <c r="W54" s="63">
        <v>13510</v>
      </c>
      <c r="X54" s="95">
        <v>3600</v>
      </c>
      <c r="Y54" s="95">
        <v>14</v>
      </c>
      <c r="Z54" s="95">
        <v>625</v>
      </c>
      <c r="AA54" s="94">
        <v>8750</v>
      </c>
      <c r="AB54" s="240" t="s">
        <v>680</v>
      </c>
      <c r="AC54" s="86">
        <v>0</v>
      </c>
      <c r="AD54" s="63">
        <v>12350</v>
      </c>
      <c r="AE54" s="63">
        <v>25860</v>
      </c>
    </row>
    <row r="55" spans="1:31" ht="25" x14ac:dyDescent="0.2">
      <c r="A55" s="52" t="s">
        <v>648</v>
      </c>
      <c r="B55" s="53"/>
      <c r="C55" s="33" t="s">
        <v>115</v>
      </c>
      <c r="D55" s="33" t="s">
        <v>54</v>
      </c>
      <c r="E55" s="69" t="s">
        <v>339</v>
      </c>
      <c r="F55" s="69" t="s">
        <v>579</v>
      </c>
      <c r="G55" s="69" t="s">
        <v>568</v>
      </c>
      <c r="H55" s="99">
        <v>42</v>
      </c>
      <c r="I55" s="53" t="s">
        <v>44</v>
      </c>
      <c r="J55" s="93">
        <v>1200</v>
      </c>
      <c r="K55" s="94">
        <v>0</v>
      </c>
      <c r="L55" s="94">
        <v>20</v>
      </c>
      <c r="M55" s="94">
        <v>20</v>
      </c>
      <c r="N55" s="63">
        <v>24000</v>
      </c>
      <c r="O55" s="95">
        <v>0</v>
      </c>
      <c r="P55" s="95">
        <v>0</v>
      </c>
      <c r="Q55" s="131">
        <v>0.4</v>
      </c>
      <c r="R55" s="131">
        <v>0</v>
      </c>
      <c r="S55" s="82" t="s">
        <v>45</v>
      </c>
      <c r="T55" s="95">
        <v>0</v>
      </c>
      <c r="U55" s="63">
        <v>0</v>
      </c>
      <c r="V55" s="36" t="s">
        <v>45</v>
      </c>
      <c r="W55" s="63">
        <v>24000</v>
      </c>
      <c r="X55" s="95">
        <v>4000</v>
      </c>
      <c r="Y55" s="95">
        <v>0</v>
      </c>
      <c r="Z55" s="95">
        <v>0</v>
      </c>
      <c r="AA55" s="94">
        <v>0</v>
      </c>
      <c r="AB55" s="99" t="s">
        <v>681</v>
      </c>
      <c r="AC55" s="86">
        <v>0</v>
      </c>
      <c r="AD55" s="63">
        <v>4000</v>
      </c>
      <c r="AE55" s="63">
        <v>28000</v>
      </c>
    </row>
    <row r="56" spans="1:31" ht="49" x14ac:dyDescent="0.2">
      <c r="A56" s="52" t="s">
        <v>682</v>
      </c>
      <c r="B56" s="394" t="s">
        <v>1055</v>
      </c>
      <c r="C56" s="395" t="s">
        <v>115</v>
      </c>
      <c r="D56" s="395" t="s">
        <v>54</v>
      </c>
      <c r="E56" s="396" t="s">
        <v>481</v>
      </c>
      <c r="F56" s="427" t="s">
        <v>703</v>
      </c>
      <c r="G56" s="396" t="s">
        <v>1054</v>
      </c>
      <c r="H56" s="35">
        <v>42</v>
      </c>
      <c r="I56" s="53" t="s">
        <v>57</v>
      </c>
      <c r="J56" s="93">
        <v>585</v>
      </c>
      <c r="K56" s="94">
        <v>0</v>
      </c>
      <c r="L56" s="94">
        <v>20</v>
      </c>
      <c r="M56" s="94">
        <v>20</v>
      </c>
      <c r="N56" s="63">
        <v>11700</v>
      </c>
      <c r="O56" s="95">
        <v>28</v>
      </c>
      <c r="P56" s="95">
        <v>56</v>
      </c>
      <c r="Q56" s="131">
        <v>0.4</v>
      </c>
      <c r="R56" s="131">
        <v>627.20000000000005</v>
      </c>
      <c r="S56" s="82" t="s">
        <v>704</v>
      </c>
      <c r="T56" s="95">
        <v>0</v>
      </c>
      <c r="U56" s="63">
        <v>0</v>
      </c>
      <c r="V56" s="36" t="s">
        <v>45</v>
      </c>
      <c r="W56" s="63">
        <v>12327.2</v>
      </c>
      <c r="X56" s="95">
        <v>4000</v>
      </c>
      <c r="Y56" s="95">
        <v>1</v>
      </c>
      <c r="Z56" s="95">
        <v>320</v>
      </c>
      <c r="AA56" s="94">
        <v>320</v>
      </c>
      <c r="AB56" s="99" t="s">
        <v>705</v>
      </c>
      <c r="AC56" s="86">
        <v>0</v>
      </c>
      <c r="AD56" s="63">
        <v>4320</v>
      </c>
      <c r="AE56" s="63">
        <v>16647.2</v>
      </c>
    </row>
    <row r="57" spans="1:31" ht="62" customHeight="1" x14ac:dyDescent="0.2">
      <c r="A57" s="52" t="s">
        <v>711</v>
      </c>
      <c r="B57" s="394" t="s">
        <v>1060</v>
      </c>
      <c r="C57" s="395" t="s">
        <v>115</v>
      </c>
      <c r="D57" s="395" t="s">
        <v>54</v>
      </c>
      <c r="E57" s="396" t="s">
        <v>396</v>
      </c>
      <c r="F57" s="396" t="s">
        <v>131</v>
      </c>
      <c r="G57" s="396" t="s">
        <v>132</v>
      </c>
      <c r="H57" s="35">
        <v>42</v>
      </c>
      <c r="I57" s="53" t="s">
        <v>251</v>
      </c>
      <c r="J57" s="93">
        <v>585</v>
      </c>
      <c r="K57" s="397">
        <v>0</v>
      </c>
      <c r="L57" s="397">
        <v>18</v>
      </c>
      <c r="M57" s="94">
        <v>18</v>
      </c>
      <c r="N57" s="63">
        <v>10530</v>
      </c>
      <c r="O57" s="95">
        <v>14</v>
      </c>
      <c r="P57" s="95">
        <v>42</v>
      </c>
      <c r="Q57" s="131">
        <v>0.4</v>
      </c>
      <c r="R57" s="131">
        <v>235.20000000000002</v>
      </c>
      <c r="S57" s="82" t="s">
        <v>756</v>
      </c>
      <c r="T57" s="95">
        <v>150</v>
      </c>
      <c r="U57" s="63">
        <v>2700</v>
      </c>
      <c r="V57" s="36" t="s">
        <v>679</v>
      </c>
      <c r="W57" s="63">
        <v>13465.2</v>
      </c>
      <c r="X57" s="95">
        <v>3600</v>
      </c>
      <c r="Y57" s="95">
        <v>1</v>
      </c>
      <c r="Z57" s="95">
        <v>363</v>
      </c>
      <c r="AA57" s="94">
        <v>363</v>
      </c>
      <c r="AB57" s="99" t="s">
        <v>757</v>
      </c>
      <c r="AC57" s="86">
        <v>0</v>
      </c>
      <c r="AD57" s="63">
        <v>3963</v>
      </c>
      <c r="AE57" s="63">
        <v>17428.2</v>
      </c>
    </row>
    <row r="58" spans="1:31" ht="25" x14ac:dyDescent="0.2">
      <c r="A58" s="52" t="s">
        <v>711</v>
      </c>
      <c r="B58" s="53"/>
      <c r="C58" s="33" t="s">
        <v>115</v>
      </c>
      <c r="D58" s="33" t="s">
        <v>54</v>
      </c>
      <c r="E58" s="69" t="s">
        <v>396</v>
      </c>
      <c r="F58" s="69" t="s">
        <v>758</v>
      </c>
      <c r="G58" s="69" t="s">
        <v>136</v>
      </c>
      <c r="H58" s="35">
        <v>42</v>
      </c>
      <c r="I58" s="53" t="s">
        <v>44</v>
      </c>
      <c r="J58" s="93">
        <v>1200</v>
      </c>
      <c r="K58" s="94">
        <v>18</v>
      </c>
      <c r="L58" s="94">
        <v>0</v>
      </c>
      <c r="M58" s="94">
        <v>18</v>
      </c>
      <c r="N58" s="63">
        <v>21600</v>
      </c>
      <c r="O58" s="95">
        <v>0</v>
      </c>
      <c r="P58" s="95">
        <v>42</v>
      </c>
      <c r="Q58" s="131">
        <v>0.4</v>
      </c>
      <c r="R58" s="131">
        <v>0</v>
      </c>
      <c r="S58" s="82" t="s">
        <v>45</v>
      </c>
      <c r="T58" s="95">
        <v>0</v>
      </c>
      <c r="U58" s="63">
        <v>0</v>
      </c>
      <c r="V58" s="36" t="s">
        <v>45</v>
      </c>
      <c r="W58" s="63">
        <v>21600</v>
      </c>
      <c r="X58" s="95">
        <v>3600</v>
      </c>
      <c r="Y58" s="95">
        <v>14</v>
      </c>
      <c r="Z58" s="95">
        <v>363</v>
      </c>
      <c r="AA58" s="94">
        <v>5082</v>
      </c>
      <c r="AB58" s="99" t="s">
        <v>759</v>
      </c>
      <c r="AC58" s="86">
        <v>0</v>
      </c>
      <c r="AD58" s="63">
        <v>8682</v>
      </c>
      <c r="AE58" s="63">
        <v>30282</v>
      </c>
    </row>
    <row r="59" spans="1:31" ht="44" customHeight="1" x14ac:dyDescent="0.2">
      <c r="A59" s="52" t="s">
        <v>711</v>
      </c>
      <c r="B59" s="53"/>
      <c r="C59" s="33" t="s">
        <v>115</v>
      </c>
      <c r="D59" s="33" t="s">
        <v>54</v>
      </c>
      <c r="E59" s="69" t="s">
        <v>477</v>
      </c>
      <c r="F59" s="69" t="s">
        <v>760</v>
      </c>
      <c r="G59" s="69" t="s">
        <v>761</v>
      </c>
      <c r="H59" s="35">
        <v>56</v>
      </c>
      <c r="I59" s="53" t="s">
        <v>57</v>
      </c>
      <c r="J59" s="93">
        <v>585</v>
      </c>
      <c r="K59" s="94">
        <v>0</v>
      </c>
      <c r="L59" s="94">
        <v>20</v>
      </c>
      <c r="M59" s="94">
        <v>20</v>
      </c>
      <c r="N59" s="63">
        <v>11700</v>
      </c>
      <c r="O59" s="95">
        <v>36</v>
      </c>
      <c r="P59" s="95">
        <v>28</v>
      </c>
      <c r="Q59" s="131">
        <v>0.4</v>
      </c>
      <c r="R59" s="131">
        <v>403.20000000000005</v>
      </c>
      <c r="S59" s="82" t="s">
        <v>762</v>
      </c>
      <c r="T59" s="95">
        <v>100</v>
      </c>
      <c r="U59" s="63">
        <v>2000</v>
      </c>
      <c r="V59" s="36" t="s">
        <v>763</v>
      </c>
      <c r="W59" s="63">
        <v>14103.2</v>
      </c>
      <c r="X59" s="95">
        <v>4000</v>
      </c>
      <c r="Y59" s="95">
        <v>1</v>
      </c>
      <c r="Z59" s="95">
        <v>310</v>
      </c>
      <c r="AA59" s="94">
        <v>310</v>
      </c>
      <c r="AB59" s="99" t="s">
        <v>764</v>
      </c>
      <c r="AC59" s="86">
        <v>0</v>
      </c>
      <c r="AD59" s="63">
        <v>4310</v>
      </c>
      <c r="AE59" s="63">
        <v>18413.2</v>
      </c>
    </row>
    <row r="60" spans="1:31" ht="49" customHeight="1" x14ac:dyDescent="0.2">
      <c r="A60" s="52" t="s">
        <v>787</v>
      </c>
      <c r="B60" s="53"/>
      <c r="C60" s="33" t="s">
        <v>115</v>
      </c>
      <c r="D60" s="33" t="s">
        <v>54</v>
      </c>
      <c r="E60" s="69" t="s">
        <v>396</v>
      </c>
      <c r="F60" s="69" t="s">
        <v>793</v>
      </c>
      <c r="G60" s="69" t="s">
        <v>128</v>
      </c>
      <c r="H60" s="35">
        <v>56</v>
      </c>
      <c r="I60" s="53" t="s">
        <v>57</v>
      </c>
      <c r="J60" s="93">
        <v>585</v>
      </c>
      <c r="K60" s="94">
        <v>20</v>
      </c>
      <c r="L60" s="94">
        <v>0</v>
      </c>
      <c r="M60" s="94">
        <v>20</v>
      </c>
      <c r="N60" s="63">
        <v>11700</v>
      </c>
      <c r="O60" s="95">
        <v>36</v>
      </c>
      <c r="P60" s="95">
        <v>42</v>
      </c>
      <c r="Q60" s="131">
        <v>0.4</v>
      </c>
      <c r="R60" s="131">
        <v>604.80000000000007</v>
      </c>
      <c r="S60" s="222" t="s">
        <v>807</v>
      </c>
      <c r="T60" s="95">
        <v>300</v>
      </c>
      <c r="U60" s="63">
        <v>6000</v>
      </c>
      <c r="V60" s="36" t="s">
        <v>655</v>
      </c>
      <c r="W60" s="63">
        <v>18304.8</v>
      </c>
      <c r="X60" s="95">
        <v>4000</v>
      </c>
      <c r="Y60" s="95">
        <v>1</v>
      </c>
      <c r="Z60" s="95">
        <v>363</v>
      </c>
      <c r="AA60" s="94">
        <v>363</v>
      </c>
      <c r="AB60" s="35" t="s">
        <v>808</v>
      </c>
      <c r="AC60" s="86">
        <v>0</v>
      </c>
      <c r="AD60" s="63">
        <v>4363</v>
      </c>
      <c r="AE60" s="63">
        <v>22667.8</v>
      </c>
    </row>
    <row r="61" spans="1:31" ht="53" customHeight="1" x14ac:dyDescent="0.2">
      <c r="A61" s="52" t="s">
        <v>820</v>
      </c>
      <c r="B61" s="53" t="s">
        <v>38</v>
      </c>
      <c r="C61" s="33" t="s">
        <v>39</v>
      </c>
      <c r="D61" s="33" t="s">
        <v>54</v>
      </c>
      <c r="E61" s="69" t="s">
        <v>477</v>
      </c>
      <c r="F61" s="69" t="s">
        <v>831</v>
      </c>
      <c r="G61" s="69" t="s">
        <v>201</v>
      </c>
      <c r="H61" s="35">
        <v>45</v>
      </c>
      <c r="I61" s="53" t="s">
        <v>57</v>
      </c>
      <c r="J61" s="93">
        <v>585</v>
      </c>
      <c r="K61" s="94">
        <v>0</v>
      </c>
      <c r="L61" s="94">
        <v>17</v>
      </c>
      <c r="M61" s="94">
        <v>17</v>
      </c>
      <c r="N61" s="63">
        <v>9945</v>
      </c>
      <c r="O61" s="95">
        <v>14</v>
      </c>
      <c r="P61" s="95">
        <v>128</v>
      </c>
      <c r="Q61" s="131">
        <v>0.4</v>
      </c>
      <c r="R61" s="131">
        <v>716.80000000000007</v>
      </c>
      <c r="S61" s="222" t="s">
        <v>832</v>
      </c>
      <c r="T61" s="95">
        <v>235</v>
      </c>
      <c r="U61" s="63">
        <v>3995</v>
      </c>
      <c r="V61" s="390" t="s">
        <v>391</v>
      </c>
      <c r="W61" s="63">
        <v>14656.8</v>
      </c>
      <c r="X61" s="95">
        <v>3400</v>
      </c>
      <c r="Y61" s="95">
        <v>1</v>
      </c>
      <c r="Z61" s="95">
        <v>685</v>
      </c>
      <c r="AA61" s="94">
        <v>685</v>
      </c>
      <c r="AB61" s="99" t="s">
        <v>833</v>
      </c>
      <c r="AC61" s="86">
        <v>0</v>
      </c>
      <c r="AD61" s="63">
        <v>4085</v>
      </c>
      <c r="AE61" s="63">
        <v>18741.8</v>
      </c>
    </row>
    <row r="62" spans="1:31" ht="57" customHeight="1" x14ac:dyDescent="0.2">
      <c r="A62" s="52" t="s">
        <v>820</v>
      </c>
      <c r="B62" s="53" t="s">
        <v>38</v>
      </c>
      <c r="C62" s="33" t="s">
        <v>39</v>
      </c>
      <c r="D62" s="33" t="s">
        <v>54</v>
      </c>
      <c r="E62" s="69" t="s">
        <v>477</v>
      </c>
      <c r="F62" s="69" t="s">
        <v>831</v>
      </c>
      <c r="G62" s="69" t="s">
        <v>201</v>
      </c>
      <c r="H62" s="35">
        <v>45</v>
      </c>
      <c r="I62" s="53" t="s">
        <v>57</v>
      </c>
      <c r="J62" s="93">
        <v>585</v>
      </c>
      <c r="K62" s="94">
        <v>17</v>
      </c>
      <c r="L62" s="94">
        <v>0</v>
      </c>
      <c r="M62" s="94">
        <v>17</v>
      </c>
      <c r="N62" s="63">
        <v>9945</v>
      </c>
      <c r="O62" s="95">
        <v>14</v>
      </c>
      <c r="P62" s="95">
        <v>128</v>
      </c>
      <c r="Q62" s="131">
        <v>0.4</v>
      </c>
      <c r="R62" s="131">
        <v>716.80000000000007</v>
      </c>
      <c r="S62" s="222" t="s">
        <v>835</v>
      </c>
      <c r="T62" s="95">
        <v>235</v>
      </c>
      <c r="U62" s="63">
        <v>3995</v>
      </c>
      <c r="V62" s="36" t="s">
        <v>391</v>
      </c>
      <c r="W62" s="63">
        <v>14656.8</v>
      </c>
      <c r="X62" s="95">
        <v>3400</v>
      </c>
      <c r="Y62" s="95">
        <v>1</v>
      </c>
      <c r="Z62" s="95">
        <v>685</v>
      </c>
      <c r="AA62" s="94">
        <v>685</v>
      </c>
      <c r="AB62" s="99" t="s">
        <v>833</v>
      </c>
      <c r="AC62" s="86">
        <v>0</v>
      </c>
      <c r="AD62" s="63">
        <v>4085</v>
      </c>
      <c r="AE62" s="63">
        <v>18741.8</v>
      </c>
    </row>
    <row r="63" spans="1:31" ht="39" customHeight="1" x14ac:dyDescent="0.2">
      <c r="A63" s="52" t="s">
        <v>820</v>
      </c>
      <c r="B63" s="394" t="s">
        <v>983</v>
      </c>
      <c r="C63" s="395" t="s">
        <v>39</v>
      </c>
      <c r="D63" s="395" t="s">
        <v>54</v>
      </c>
      <c r="E63" s="396" t="s">
        <v>220</v>
      </c>
      <c r="F63" s="396" t="s">
        <v>65</v>
      </c>
      <c r="G63" s="69" t="s">
        <v>389</v>
      </c>
      <c r="H63" s="35">
        <v>45</v>
      </c>
      <c r="I63" s="53" t="s">
        <v>57</v>
      </c>
      <c r="J63" s="93">
        <v>585</v>
      </c>
      <c r="K63" s="94">
        <v>18</v>
      </c>
      <c r="L63" s="94">
        <v>0</v>
      </c>
      <c r="M63" s="94">
        <v>18</v>
      </c>
      <c r="N63" s="63">
        <v>10530</v>
      </c>
      <c r="O63" s="95">
        <v>28</v>
      </c>
      <c r="P63" s="95">
        <v>14</v>
      </c>
      <c r="Q63" s="131">
        <v>0.4</v>
      </c>
      <c r="R63" s="96">
        <v>156.80000000000001</v>
      </c>
      <c r="S63" s="69" t="s">
        <v>836</v>
      </c>
      <c r="T63" s="95">
        <v>385</v>
      </c>
      <c r="U63" s="63">
        <v>6930</v>
      </c>
      <c r="V63" s="36" t="s">
        <v>391</v>
      </c>
      <c r="W63" s="63">
        <v>17616.8</v>
      </c>
      <c r="X63" s="63">
        <v>3600</v>
      </c>
      <c r="Y63" s="63">
        <v>1</v>
      </c>
      <c r="Z63" s="63">
        <v>160</v>
      </c>
      <c r="AA63" s="94">
        <v>160</v>
      </c>
      <c r="AB63" s="99" t="s">
        <v>837</v>
      </c>
      <c r="AC63" s="94">
        <v>0</v>
      </c>
      <c r="AD63" s="63">
        <v>3760</v>
      </c>
      <c r="AE63" s="63">
        <v>21376.799999999999</v>
      </c>
    </row>
    <row r="64" spans="1:31" ht="62" customHeight="1" x14ac:dyDescent="0.2">
      <c r="A64" s="52" t="s">
        <v>820</v>
      </c>
      <c r="B64" s="53"/>
      <c r="C64" s="33" t="s">
        <v>39</v>
      </c>
      <c r="D64" s="33" t="s">
        <v>54</v>
      </c>
      <c r="E64" s="69" t="s">
        <v>227</v>
      </c>
      <c r="F64" s="69" t="s">
        <v>65</v>
      </c>
      <c r="G64" s="69" t="s">
        <v>389</v>
      </c>
      <c r="H64" s="35">
        <v>45</v>
      </c>
      <c r="I64" s="53" t="s">
        <v>57</v>
      </c>
      <c r="J64" s="93">
        <v>585</v>
      </c>
      <c r="K64" s="94">
        <v>17</v>
      </c>
      <c r="L64" s="94">
        <v>0</v>
      </c>
      <c r="M64" s="94">
        <v>17</v>
      </c>
      <c r="N64" s="63">
        <v>9945</v>
      </c>
      <c r="O64" s="95">
        <v>28</v>
      </c>
      <c r="P64" s="95">
        <v>31</v>
      </c>
      <c r="Q64" s="131">
        <v>0.4</v>
      </c>
      <c r="R64" s="96">
        <v>347.2</v>
      </c>
      <c r="S64" s="69" t="s">
        <v>838</v>
      </c>
      <c r="T64" s="95">
        <v>385</v>
      </c>
      <c r="U64" s="63">
        <v>6545</v>
      </c>
      <c r="V64" s="36" t="s">
        <v>391</v>
      </c>
      <c r="W64" s="63">
        <v>16837.2</v>
      </c>
      <c r="X64" s="63">
        <v>3400</v>
      </c>
      <c r="Y64" s="63">
        <v>1</v>
      </c>
      <c r="Z64" s="63">
        <v>160</v>
      </c>
      <c r="AA64" s="94">
        <v>160</v>
      </c>
      <c r="AB64" s="35" t="s">
        <v>839</v>
      </c>
      <c r="AC64" s="94">
        <v>0</v>
      </c>
      <c r="AD64" s="63">
        <v>3560</v>
      </c>
      <c r="AE64" s="63">
        <v>20397.2</v>
      </c>
    </row>
    <row r="65" spans="1:31" ht="59" customHeight="1" x14ac:dyDescent="0.2">
      <c r="A65" s="52" t="s">
        <v>820</v>
      </c>
      <c r="B65" s="53"/>
      <c r="C65" s="33" t="s">
        <v>39</v>
      </c>
      <c r="D65" s="33" t="s">
        <v>54</v>
      </c>
      <c r="E65" s="69" t="s">
        <v>231</v>
      </c>
      <c r="F65" s="69" t="s">
        <v>85</v>
      </c>
      <c r="G65" s="69" t="s">
        <v>389</v>
      </c>
      <c r="H65" s="35">
        <v>45</v>
      </c>
      <c r="I65" s="53" t="s">
        <v>251</v>
      </c>
      <c r="J65" s="93">
        <v>585</v>
      </c>
      <c r="K65" s="94">
        <v>0</v>
      </c>
      <c r="L65" s="94">
        <v>17</v>
      </c>
      <c r="M65" s="94">
        <v>17</v>
      </c>
      <c r="N65" s="63">
        <v>9945</v>
      </c>
      <c r="O65" s="95">
        <v>28</v>
      </c>
      <c r="P65" s="95">
        <v>8</v>
      </c>
      <c r="Q65" s="131">
        <v>0.4</v>
      </c>
      <c r="R65" s="131">
        <v>89.600000000000009</v>
      </c>
      <c r="S65" s="222" t="s">
        <v>841</v>
      </c>
      <c r="T65" s="95">
        <v>385</v>
      </c>
      <c r="U65" s="63">
        <v>6545</v>
      </c>
      <c r="V65" s="36" t="s">
        <v>391</v>
      </c>
      <c r="W65" s="63">
        <v>16579.599999999999</v>
      </c>
      <c r="X65" s="63">
        <v>3400</v>
      </c>
      <c r="Y65" s="63">
        <v>1</v>
      </c>
      <c r="Z65" s="63">
        <v>160</v>
      </c>
      <c r="AA65" s="94">
        <v>160</v>
      </c>
      <c r="AB65" s="35" t="s">
        <v>842</v>
      </c>
      <c r="AC65" s="86">
        <v>0</v>
      </c>
      <c r="AD65" s="63">
        <v>3560</v>
      </c>
      <c r="AE65" s="63">
        <v>20139.599999999999</v>
      </c>
    </row>
    <row r="66" spans="1:31" ht="25" x14ac:dyDescent="0.2">
      <c r="A66" s="52" t="s">
        <v>872</v>
      </c>
      <c r="B66" s="53"/>
      <c r="C66" s="163" t="s">
        <v>39</v>
      </c>
      <c r="D66" s="163" t="s">
        <v>54</v>
      </c>
      <c r="E66" s="164" t="s">
        <v>41</v>
      </c>
      <c r="F66" s="69" t="s">
        <v>148</v>
      </c>
      <c r="G66" s="69" t="s">
        <v>389</v>
      </c>
      <c r="H66" s="35">
        <v>45</v>
      </c>
      <c r="I66" s="165" t="s">
        <v>44</v>
      </c>
      <c r="J66" s="93">
        <v>1200</v>
      </c>
      <c r="K66" s="94">
        <v>0</v>
      </c>
      <c r="L66" s="94">
        <v>18</v>
      </c>
      <c r="M66" s="94">
        <v>18</v>
      </c>
      <c r="N66" s="63">
        <v>21600</v>
      </c>
      <c r="O66" s="95">
        <v>0</v>
      </c>
      <c r="P66" s="95">
        <v>0</v>
      </c>
      <c r="Q66" s="131">
        <v>0.4</v>
      </c>
      <c r="R66" s="131">
        <v>0</v>
      </c>
      <c r="S66" s="82"/>
      <c r="T66" s="95">
        <v>0</v>
      </c>
      <c r="U66" s="63">
        <v>0</v>
      </c>
      <c r="V66" s="36" t="s">
        <v>45</v>
      </c>
      <c r="W66" s="63">
        <v>21600</v>
      </c>
      <c r="X66" s="63">
        <v>3600</v>
      </c>
      <c r="Y66" s="63">
        <v>3</v>
      </c>
      <c r="Z66" s="63">
        <v>504</v>
      </c>
      <c r="AA66" s="94">
        <v>1512</v>
      </c>
      <c r="AB66" s="239" t="s">
        <v>873</v>
      </c>
      <c r="AC66" s="86">
        <v>0</v>
      </c>
      <c r="AD66" s="63">
        <v>5112</v>
      </c>
      <c r="AE66" s="63">
        <v>26712</v>
      </c>
    </row>
    <row r="67" spans="1:31" ht="37" x14ac:dyDescent="0.2">
      <c r="A67" s="185" t="s">
        <v>879</v>
      </c>
      <c r="B67" s="53" t="s">
        <v>880</v>
      </c>
      <c r="C67" s="163" t="s">
        <v>39</v>
      </c>
      <c r="D67" s="163" t="s">
        <v>54</v>
      </c>
      <c r="E67" s="69" t="s">
        <v>227</v>
      </c>
      <c r="F67" s="69" t="s">
        <v>404</v>
      </c>
      <c r="G67" s="69" t="s">
        <v>405</v>
      </c>
      <c r="H67" s="35">
        <v>45</v>
      </c>
      <c r="I67" s="165" t="s">
        <v>44</v>
      </c>
      <c r="J67" s="93">
        <v>1200</v>
      </c>
      <c r="K67" s="94">
        <v>0</v>
      </c>
      <c r="L67" s="94">
        <v>0</v>
      </c>
      <c r="M67" s="94">
        <v>0</v>
      </c>
      <c r="N67" s="63">
        <v>0</v>
      </c>
      <c r="O67" s="95">
        <v>0</v>
      </c>
      <c r="P67" s="95">
        <v>0</v>
      </c>
      <c r="Q67" s="131">
        <v>0.4</v>
      </c>
      <c r="R67" s="131">
        <v>0</v>
      </c>
      <c r="S67" s="82"/>
      <c r="T67" s="95">
        <v>0</v>
      </c>
      <c r="U67" s="63">
        <v>0</v>
      </c>
      <c r="V67" s="36" t="s">
        <v>45</v>
      </c>
      <c r="W67" s="63">
        <v>0</v>
      </c>
      <c r="X67" s="63">
        <v>0</v>
      </c>
      <c r="Y67" s="63">
        <v>0</v>
      </c>
      <c r="Z67" s="63">
        <v>1</v>
      </c>
      <c r="AA67" s="94">
        <v>0</v>
      </c>
      <c r="AB67" s="155" t="s">
        <v>881</v>
      </c>
      <c r="AC67" s="86">
        <v>0</v>
      </c>
      <c r="AD67" s="63">
        <v>0</v>
      </c>
      <c r="AE67" s="63">
        <v>0</v>
      </c>
    </row>
    <row r="68" spans="1:31" ht="37" x14ac:dyDescent="0.2">
      <c r="A68" s="185" t="s">
        <v>879</v>
      </c>
      <c r="B68" s="53" t="s">
        <v>880</v>
      </c>
      <c r="C68" s="33" t="s">
        <v>39</v>
      </c>
      <c r="D68" s="33" t="s">
        <v>54</v>
      </c>
      <c r="E68" s="69" t="s">
        <v>227</v>
      </c>
      <c r="F68" s="69" t="s">
        <v>127</v>
      </c>
      <c r="G68" s="69" t="s">
        <v>197</v>
      </c>
      <c r="H68" s="35">
        <v>45</v>
      </c>
      <c r="I68" s="53" t="s">
        <v>44</v>
      </c>
      <c r="J68" s="93">
        <v>1200</v>
      </c>
      <c r="K68" s="94">
        <v>0</v>
      </c>
      <c r="L68" s="94">
        <v>0</v>
      </c>
      <c r="M68" s="94">
        <v>0</v>
      </c>
      <c r="N68" s="63">
        <v>0</v>
      </c>
      <c r="O68" s="95">
        <v>0</v>
      </c>
      <c r="P68" s="95">
        <v>0</v>
      </c>
      <c r="Q68" s="131">
        <v>0.4</v>
      </c>
      <c r="R68" s="131">
        <v>0</v>
      </c>
      <c r="S68" s="82"/>
      <c r="T68" s="95">
        <v>0</v>
      </c>
      <c r="U68" s="63">
        <v>0</v>
      </c>
      <c r="V68" s="36" t="s">
        <v>45</v>
      </c>
      <c r="W68" s="63">
        <v>0</v>
      </c>
      <c r="X68" s="63">
        <v>0</v>
      </c>
      <c r="Y68" s="63">
        <v>0</v>
      </c>
      <c r="Z68" s="63">
        <v>149</v>
      </c>
      <c r="AA68" s="94">
        <v>0</v>
      </c>
      <c r="AB68" s="99" t="s">
        <v>883</v>
      </c>
      <c r="AC68" s="86">
        <v>0</v>
      </c>
      <c r="AD68" s="63">
        <v>0</v>
      </c>
      <c r="AE68" s="63">
        <v>0</v>
      </c>
    </row>
    <row r="69" spans="1:31" ht="57" customHeight="1" x14ac:dyDescent="0.2">
      <c r="A69" s="185" t="s">
        <v>879</v>
      </c>
      <c r="B69" s="53" t="s">
        <v>880</v>
      </c>
      <c r="C69" s="33" t="s">
        <v>39</v>
      </c>
      <c r="D69" s="33" t="s">
        <v>54</v>
      </c>
      <c r="E69" s="69" t="s">
        <v>481</v>
      </c>
      <c r="F69" s="69" t="s">
        <v>399</v>
      </c>
      <c r="G69" s="69" t="s">
        <v>821</v>
      </c>
      <c r="H69" s="35">
        <v>45</v>
      </c>
      <c r="I69" s="53" t="s">
        <v>44</v>
      </c>
      <c r="J69" s="93">
        <v>1200</v>
      </c>
      <c r="K69" s="94">
        <v>0</v>
      </c>
      <c r="L69" s="94">
        <v>0</v>
      </c>
      <c r="M69" s="94">
        <v>0</v>
      </c>
      <c r="N69" s="63">
        <v>0</v>
      </c>
      <c r="O69" s="95">
        <v>0</v>
      </c>
      <c r="P69" s="95">
        <v>114</v>
      </c>
      <c r="Q69" s="131">
        <v>0.4</v>
      </c>
      <c r="R69" s="131">
        <v>0</v>
      </c>
      <c r="S69" s="82" t="s">
        <v>884</v>
      </c>
      <c r="T69" s="95">
        <v>0</v>
      </c>
      <c r="U69" s="63">
        <v>0</v>
      </c>
      <c r="V69" s="36" t="s">
        <v>823</v>
      </c>
      <c r="W69" s="63">
        <v>0</v>
      </c>
      <c r="X69" s="63">
        <v>0</v>
      </c>
      <c r="Y69" s="63">
        <v>0</v>
      </c>
      <c r="Z69" s="63">
        <v>501</v>
      </c>
      <c r="AA69" s="94">
        <v>0</v>
      </c>
      <c r="AB69" s="99" t="s">
        <v>885</v>
      </c>
      <c r="AC69" s="86">
        <v>0</v>
      </c>
      <c r="AD69" s="63">
        <v>0</v>
      </c>
      <c r="AE69" s="63">
        <v>0</v>
      </c>
    </row>
    <row r="70" spans="1:31" ht="85" x14ac:dyDescent="0.2">
      <c r="A70" s="185" t="s">
        <v>886</v>
      </c>
      <c r="B70" s="53" t="s">
        <v>880</v>
      </c>
      <c r="C70" s="33" t="s">
        <v>53</v>
      </c>
      <c r="D70" s="33" t="s">
        <v>54</v>
      </c>
      <c r="E70" s="69" t="s">
        <v>91</v>
      </c>
      <c r="F70" s="69" t="s">
        <v>887</v>
      </c>
      <c r="G70" s="69" t="s">
        <v>79</v>
      </c>
      <c r="H70" s="35">
        <v>45</v>
      </c>
      <c r="I70" s="53" t="s">
        <v>251</v>
      </c>
      <c r="J70" s="93">
        <v>585</v>
      </c>
      <c r="K70" s="94">
        <v>0</v>
      </c>
      <c r="L70" s="94">
        <v>0</v>
      </c>
      <c r="M70" s="94">
        <v>0</v>
      </c>
      <c r="N70" s="63">
        <v>0</v>
      </c>
      <c r="O70" s="95">
        <v>0</v>
      </c>
      <c r="P70" s="95">
        <v>140</v>
      </c>
      <c r="Q70" s="96">
        <v>0.4</v>
      </c>
      <c r="R70" s="131">
        <v>0</v>
      </c>
      <c r="S70" s="226" t="s">
        <v>888</v>
      </c>
      <c r="T70" s="63">
        <v>0</v>
      </c>
      <c r="U70" s="63">
        <v>0</v>
      </c>
      <c r="V70" s="163" t="s">
        <v>889</v>
      </c>
      <c r="W70" s="63">
        <v>0</v>
      </c>
      <c r="X70" s="63">
        <v>0</v>
      </c>
      <c r="Y70" s="63">
        <v>0</v>
      </c>
      <c r="Z70" s="63">
        <v>670</v>
      </c>
      <c r="AA70" s="94">
        <v>0</v>
      </c>
      <c r="AB70" s="287" t="s">
        <v>890</v>
      </c>
      <c r="AC70" s="86">
        <v>0</v>
      </c>
      <c r="AD70" s="63">
        <v>0</v>
      </c>
      <c r="AE70" s="63">
        <v>0</v>
      </c>
    </row>
    <row r="71" spans="1:31" ht="25" x14ac:dyDescent="0.2">
      <c r="A71" s="185" t="s">
        <v>891</v>
      </c>
      <c r="B71" s="53" t="s">
        <v>880</v>
      </c>
      <c r="C71" s="163" t="s">
        <v>115</v>
      </c>
      <c r="D71" s="163" t="s">
        <v>54</v>
      </c>
      <c r="E71" s="69" t="s">
        <v>481</v>
      </c>
      <c r="F71" s="69" t="s">
        <v>579</v>
      </c>
      <c r="G71" s="69" t="s">
        <v>568</v>
      </c>
      <c r="H71" s="35">
        <v>42</v>
      </c>
      <c r="I71" s="165" t="s">
        <v>44</v>
      </c>
      <c r="J71" s="93">
        <v>1200</v>
      </c>
      <c r="K71" s="94">
        <v>0</v>
      </c>
      <c r="L71" s="94">
        <v>0</v>
      </c>
      <c r="M71" s="94">
        <v>0</v>
      </c>
      <c r="N71" s="63">
        <v>0</v>
      </c>
      <c r="O71" s="95">
        <v>0</v>
      </c>
      <c r="P71" s="95">
        <v>0</v>
      </c>
      <c r="Q71" s="96">
        <v>0.4</v>
      </c>
      <c r="R71" s="131">
        <v>0</v>
      </c>
      <c r="S71" s="82"/>
      <c r="T71" s="95">
        <v>0</v>
      </c>
      <c r="U71" s="63">
        <v>0</v>
      </c>
      <c r="V71" s="36" t="s">
        <v>45</v>
      </c>
      <c r="W71" s="63">
        <v>0</v>
      </c>
      <c r="X71" s="63">
        <v>0</v>
      </c>
      <c r="Y71" s="63">
        <v>0</v>
      </c>
      <c r="Z71" s="63">
        <v>220</v>
      </c>
      <c r="AA71" s="94">
        <v>0</v>
      </c>
      <c r="AB71" s="288"/>
      <c r="AC71" s="86">
        <v>0</v>
      </c>
      <c r="AD71" s="63">
        <v>0</v>
      </c>
      <c r="AE71" s="63">
        <v>0</v>
      </c>
    </row>
    <row r="72" spans="1:31" ht="17" x14ac:dyDescent="0.2">
      <c r="A72" s="430" t="s">
        <v>1072</v>
      </c>
      <c r="B72" s="430"/>
      <c r="C72" s="431"/>
      <c r="D72" s="431"/>
      <c r="E72" s="431"/>
      <c r="F72" s="432"/>
      <c r="G72" s="431"/>
      <c r="H72" s="431"/>
      <c r="I72" s="431"/>
      <c r="J72" s="431"/>
      <c r="K72" s="445">
        <f>SUM(K2:K71)</f>
        <v>436</v>
      </c>
      <c r="L72" s="445">
        <f t="shared" ref="L72:M72" si="0">SUM(L2:L71)</f>
        <v>601</v>
      </c>
      <c r="M72" s="445">
        <f t="shared" si="0"/>
        <v>1037</v>
      </c>
      <c r="N72" s="431"/>
      <c r="O72" s="431"/>
      <c r="P72" s="433"/>
      <c r="Q72" s="434"/>
      <c r="R72" s="434"/>
      <c r="S72" s="435"/>
      <c r="T72" s="431"/>
      <c r="U72" s="431"/>
      <c r="V72" s="430"/>
      <c r="W72" s="431"/>
      <c r="X72" s="436"/>
      <c r="Y72" s="436"/>
      <c r="Z72" s="436"/>
      <c r="AA72" s="436"/>
      <c r="AB72" s="436"/>
      <c r="AC72" s="436"/>
      <c r="AD72" s="458">
        <f>SUM(AD2:AD71)</f>
        <v>313267</v>
      </c>
      <c r="AE72" s="459">
        <f>SUM(AE2:AE71)</f>
        <v>1251134.2000000002</v>
      </c>
    </row>
  </sheetData>
  <conditionalFormatting sqref="A42 C42:AE42 A1:AE3 A4 C4:AE4 A5:AE41 A43:AE72">
    <cfRule type="cellIs" dxfId="46" priority="8" operator="equal">
      <formula>3495</formula>
    </cfRule>
  </conditionalFormatting>
  <conditionalFormatting sqref="F1">
    <cfRule type="containsText" dxfId="78" priority="11" operator="containsText" text="3">
      <formula>NOT(ISERROR(SEARCH("3",#REF!)))</formula>
    </cfRule>
  </conditionalFormatting>
  <conditionalFormatting sqref="F11:F48 F1:F9">
    <cfRule type="cellIs" dxfId="77" priority="9" operator="equal">
      <formula>3</formula>
    </cfRule>
  </conditionalFormatting>
  <conditionalFormatting sqref="F1:F9">
    <cfRule type="containsText" dxfId="76" priority="10" operator="containsText" text="3&#10;COURSE&#10;CODE">
      <formula>NOT(ISERROR(SEARCH("3
COURSE
CODE",#REF!)))</formula>
    </cfRule>
  </conditionalFormatting>
  <conditionalFormatting sqref="F11:F12">
    <cfRule type="containsText" dxfId="75" priority="7" operator="containsText" text="3&#10;COURSE&#10;CODE">
      <formula>NOT(ISERROR(SEARCH("3
COURSE
CODE",#REF!)))</formula>
    </cfRule>
  </conditionalFormatting>
  <conditionalFormatting sqref="F13:F48">
    <cfRule type="containsText" dxfId="74" priority="6" operator="containsText" text="3&#10;COURSE&#10;CODE">
      <formula>NOT(ISERROR(SEARCH("3
COURSE
CODE",#REF!)))</formula>
    </cfRule>
  </conditionalFormatting>
  <conditionalFormatting sqref="G48">
    <cfRule type="cellIs" dxfId="73" priority="5" operator="equal">
      <formula>3</formula>
    </cfRule>
  </conditionalFormatting>
  <conditionalFormatting sqref="G48">
    <cfRule type="containsText" dxfId="72" priority="4" operator="containsText" text="3&#10;COURSE&#10;CODE">
      <formula>NOT(ISERROR(SEARCH("3
COURSE
CODE",#REF!)))</formula>
    </cfRule>
  </conditionalFormatting>
  <conditionalFormatting sqref="F49:F71">
    <cfRule type="containsText" dxfId="71" priority="3" operator="containsText" text="3&#10;COURSE&#10;CODE">
      <formula>NOT(ISERROR(SEARCH("3
COURSE
CODE",#REF!)))</formula>
    </cfRule>
  </conditionalFormatting>
  <conditionalFormatting sqref="F49:F72">
    <cfRule type="cellIs" dxfId="70" priority="2" operator="equal">
      <formula>3</formula>
    </cfRule>
  </conditionalFormatting>
  <conditionalFormatting sqref="F72">
    <cfRule type="containsText" dxfId="69" priority="1" operator="containsText" text="3&#10;COURSE&#10;CODE">
      <formula>NOT(ISERROR(SEARCH("3
COURSE
CODE",#REF!)))</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798F-AEEE-C14A-AA6E-BE4F79603A96}">
  <dimension ref="A1:AE78"/>
  <sheetViews>
    <sheetView topLeftCell="A7" zoomScale="120" zoomScaleNormal="120" workbookViewId="0">
      <selection activeCell="AA4" sqref="AA4"/>
    </sheetView>
  </sheetViews>
  <sheetFormatPr baseColWidth="10" defaultRowHeight="16" x14ac:dyDescent="0.2"/>
  <cols>
    <col min="2" max="2" width="15.83203125" customWidth="1"/>
    <col min="8" max="8" width="6.1640625" customWidth="1"/>
    <col min="9" max="11" width="7.1640625" customWidth="1"/>
    <col min="12" max="12" width="7" customWidth="1"/>
    <col min="13" max="13" width="7.6640625" customWidth="1"/>
    <col min="14" max="23" width="0" hidden="1" customWidth="1"/>
    <col min="28" max="28" width="0" hidden="1" customWidth="1"/>
    <col min="30" max="30" width="12.5" bestFit="1" customWidth="1"/>
    <col min="31" max="31" width="0" hidden="1" customWidth="1"/>
  </cols>
  <sheetData>
    <row r="1" spans="1:31" ht="65" thickBot="1" x14ac:dyDescent="0.25">
      <c r="A1" s="1" t="s">
        <v>1068</v>
      </c>
      <c r="B1" s="2" t="s">
        <v>1070</v>
      </c>
      <c r="C1" s="3" t="s">
        <v>0</v>
      </c>
      <c r="D1" s="3" t="s">
        <v>1</v>
      </c>
      <c r="E1" s="4" t="s">
        <v>2</v>
      </c>
      <c r="F1" s="4" t="s">
        <v>3</v>
      </c>
      <c r="G1" s="4" t="s">
        <v>4</v>
      </c>
      <c r="H1" s="5" t="s">
        <v>5</v>
      </c>
      <c r="I1" s="6" t="s">
        <v>6</v>
      </c>
      <c r="J1" s="7" t="s">
        <v>7</v>
      </c>
      <c r="K1" s="8" t="s">
        <v>8</v>
      </c>
      <c r="L1" s="8" t="s">
        <v>9</v>
      </c>
      <c r="M1" s="9" t="s">
        <v>10</v>
      </c>
      <c r="N1" s="10" t="s">
        <v>11</v>
      </c>
      <c r="O1" s="11" t="s">
        <v>12</v>
      </c>
      <c r="P1" s="12" t="s">
        <v>13</v>
      </c>
      <c r="Q1" s="13" t="s">
        <v>14</v>
      </c>
      <c r="R1" s="14" t="s">
        <v>15</v>
      </c>
      <c r="S1" s="13" t="s">
        <v>16</v>
      </c>
      <c r="T1" s="15" t="s">
        <v>17</v>
      </c>
      <c r="U1" s="16" t="s">
        <v>18</v>
      </c>
      <c r="V1" s="17" t="s">
        <v>19</v>
      </c>
      <c r="W1" s="18" t="s">
        <v>20</v>
      </c>
      <c r="X1" s="19" t="s">
        <v>21</v>
      </c>
      <c r="Y1" s="11" t="s">
        <v>22</v>
      </c>
      <c r="Z1" s="11" t="s">
        <v>23</v>
      </c>
      <c r="AA1" s="20" t="s">
        <v>24</v>
      </c>
      <c r="AB1" s="21" t="s">
        <v>25</v>
      </c>
      <c r="AC1" s="22" t="s">
        <v>26</v>
      </c>
      <c r="AD1" s="24" t="s">
        <v>28</v>
      </c>
      <c r="AE1" s="25" t="s">
        <v>29</v>
      </c>
    </row>
    <row r="2" spans="1:31" x14ac:dyDescent="0.2">
      <c r="A2" s="52" t="s">
        <v>114</v>
      </c>
      <c r="B2" s="53"/>
      <c r="C2" s="34" t="s">
        <v>115</v>
      </c>
      <c r="D2" s="34" t="s">
        <v>154</v>
      </c>
      <c r="E2" s="54" t="s">
        <v>155</v>
      </c>
      <c r="F2" s="54" t="s">
        <v>151</v>
      </c>
      <c r="G2" s="54" t="s">
        <v>151</v>
      </c>
      <c r="H2" s="37"/>
      <c r="I2" s="55" t="s">
        <v>44</v>
      </c>
      <c r="J2" s="113">
        <v>0</v>
      </c>
      <c r="K2" s="57">
        <v>83</v>
      </c>
      <c r="L2" s="137">
        <v>0</v>
      </c>
      <c r="M2" s="57">
        <v>83</v>
      </c>
      <c r="N2" s="58">
        <v>0</v>
      </c>
      <c r="O2" s="59">
        <v>83</v>
      </c>
      <c r="P2" s="95">
        <v>161</v>
      </c>
      <c r="Q2" s="61">
        <v>0</v>
      </c>
      <c r="R2" s="61">
        <v>13363</v>
      </c>
      <c r="S2" s="62" t="s">
        <v>152</v>
      </c>
      <c r="T2" s="59">
        <v>0</v>
      </c>
      <c r="U2" s="58">
        <v>0</v>
      </c>
      <c r="V2" s="38" t="s">
        <v>45</v>
      </c>
      <c r="W2" s="58">
        <v>13363</v>
      </c>
      <c r="X2" s="58">
        <v>16600</v>
      </c>
      <c r="Y2" s="58">
        <v>0</v>
      </c>
      <c r="Z2" s="58">
        <v>0</v>
      </c>
      <c r="AA2" s="57">
        <v>0</v>
      </c>
      <c r="AB2" s="110" t="s">
        <v>45</v>
      </c>
      <c r="AC2" s="64">
        <v>0</v>
      </c>
      <c r="AD2" s="58">
        <v>16600</v>
      </c>
      <c r="AE2" s="42">
        <v>29963</v>
      </c>
    </row>
    <row r="3" spans="1:31" x14ac:dyDescent="0.2">
      <c r="A3" s="52" t="s">
        <v>114</v>
      </c>
      <c r="B3" s="53"/>
      <c r="C3" s="34" t="s">
        <v>115</v>
      </c>
      <c r="D3" s="34" t="s">
        <v>154</v>
      </c>
      <c r="E3" s="54" t="s">
        <v>155</v>
      </c>
      <c r="F3" s="54" t="s">
        <v>151</v>
      </c>
      <c r="G3" s="54" t="s">
        <v>151</v>
      </c>
      <c r="H3" s="37"/>
      <c r="I3" s="55" t="s">
        <v>44</v>
      </c>
      <c r="J3" s="113">
        <v>0</v>
      </c>
      <c r="K3" s="57">
        <v>14</v>
      </c>
      <c r="L3" s="137">
        <v>0</v>
      </c>
      <c r="M3" s="57">
        <v>14</v>
      </c>
      <c r="N3" s="58">
        <v>0</v>
      </c>
      <c r="O3" s="59">
        <v>14</v>
      </c>
      <c r="P3" s="95">
        <v>161</v>
      </c>
      <c r="Q3" s="61">
        <v>0</v>
      </c>
      <c r="R3" s="61">
        <v>2254</v>
      </c>
      <c r="S3" s="62" t="s">
        <v>152</v>
      </c>
      <c r="T3" s="59">
        <v>0</v>
      </c>
      <c r="U3" s="58">
        <v>0</v>
      </c>
      <c r="V3" s="38" t="s">
        <v>45</v>
      </c>
      <c r="W3" s="58">
        <v>2254</v>
      </c>
      <c r="X3" s="58">
        <v>2800</v>
      </c>
      <c r="Y3" s="58">
        <v>0</v>
      </c>
      <c r="Z3" s="58">
        <v>0</v>
      </c>
      <c r="AA3" s="57">
        <v>0</v>
      </c>
      <c r="AB3" s="110" t="s">
        <v>45</v>
      </c>
      <c r="AC3" s="64">
        <v>0</v>
      </c>
      <c r="AD3" s="58">
        <v>2800</v>
      </c>
      <c r="AE3" s="42">
        <v>5054</v>
      </c>
    </row>
    <row r="4" spans="1:31" x14ac:dyDescent="0.2">
      <c r="A4" s="52" t="s">
        <v>114</v>
      </c>
      <c r="B4" s="53"/>
      <c r="C4" s="34" t="s">
        <v>115</v>
      </c>
      <c r="D4" s="34" t="s">
        <v>154</v>
      </c>
      <c r="E4" s="54" t="s">
        <v>155</v>
      </c>
      <c r="F4" s="54" t="s">
        <v>151</v>
      </c>
      <c r="G4" s="54" t="s">
        <v>151</v>
      </c>
      <c r="H4" s="37"/>
      <c r="I4" s="55" t="s">
        <v>44</v>
      </c>
      <c r="J4" s="113">
        <v>0</v>
      </c>
      <c r="K4" s="57">
        <v>0</v>
      </c>
      <c r="L4" s="137">
        <v>84</v>
      </c>
      <c r="M4" s="57">
        <v>84</v>
      </c>
      <c r="N4" s="58">
        <v>0</v>
      </c>
      <c r="O4" s="59">
        <v>84</v>
      </c>
      <c r="P4" s="95">
        <v>161</v>
      </c>
      <c r="Q4" s="61">
        <v>0</v>
      </c>
      <c r="R4" s="61">
        <v>13524</v>
      </c>
      <c r="S4" s="62" t="s">
        <v>152</v>
      </c>
      <c r="T4" s="59">
        <v>0</v>
      </c>
      <c r="U4" s="58">
        <v>0</v>
      </c>
      <c r="V4" s="38" t="s">
        <v>45</v>
      </c>
      <c r="W4" s="58">
        <v>13524</v>
      </c>
      <c r="X4" s="58">
        <v>16800</v>
      </c>
      <c r="Y4" s="58">
        <v>0</v>
      </c>
      <c r="Z4" s="58">
        <v>0</v>
      </c>
      <c r="AA4" s="57">
        <v>0</v>
      </c>
      <c r="AB4" s="110" t="s">
        <v>45</v>
      </c>
      <c r="AC4" s="64">
        <v>0</v>
      </c>
      <c r="AD4" s="58">
        <v>16800</v>
      </c>
      <c r="AE4" s="42">
        <v>30324</v>
      </c>
    </row>
    <row r="5" spans="1:31" x14ac:dyDescent="0.2">
      <c r="A5" s="52" t="s">
        <v>114</v>
      </c>
      <c r="B5" s="53"/>
      <c r="C5" s="33" t="s">
        <v>115</v>
      </c>
      <c r="D5" s="33" t="s">
        <v>154</v>
      </c>
      <c r="E5" s="69" t="s">
        <v>156</v>
      </c>
      <c r="F5" s="69" t="s">
        <v>151</v>
      </c>
      <c r="G5" s="69" t="s">
        <v>151</v>
      </c>
      <c r="H5" s="35"/>
      <c r="I5" s="53" t="s">
        <v>44</v>
      </c>
      <c r="J5" s="130">
        <v>0</v>
      </c>
      <c r="K5" s="94">
        <v>0</v>
      </c>
      <c r="L5" s="139">
        <v>14</v>
      </c>
      <c r="M5" s="94">
        <v>14</v>
      </c>
      <c r="N5" s="63">
        <v>0</v>
      </c>
      <c r="O5" s="95">
        <v>14</v>
      </c>
      <c r="P5" s="95">
        <v>161</v>
      </c>
      <c r="Q5" s="131">
        <v>0</v>
      </c>
      <c r="R5" s="131">
        <v>2254</v>
      </c>
      <c r="S5" s="82" t="s">
        <v>152</v>
      </c>
      <c r="T5" s="95">
        <v>0</v>
      </c>
      <c r="U5" s="63">
        <v>0</v>
      </c>
      <c r="V5" s="36" t="s">
        <v>45</v>
      </c>
      <c r="W5" s="63">
        <v>2254</v>
      </c>
      <c r="X5" s="63">
        <v>2800</v>
      </c>
      <c r="Y5" s="63">
        <v>0</v>
      </c>
      <c r="Z5" s="63">
        <v>0</v>
      </c>
      <c r="AA5" s="94">
        <v>0</v>
      </c>
      <c r="AB5" s="99"/>
      <c r="AC5" s="86">
        <v>0</v>
      </c>
      <c r="AD5" s="63">
        <v>2800</v>
      </c>
      <c r="AE5" s="100">
        <v>5054</v>
      </c>
    </row>
    <row r="6" spans="1:31" x14ac:dyDescent="0.2">
      <c r="A6" s="52" t="s">
        <v>114</v>
      </c>
      <c r="B6" s="53"/>
      <c r="C6" s="34" t="s">
        <v>115</v>
      </c>
      <c r="D6" s="34" t="s">
        <v>154</v>
      </c>
      <c r="E6" s="54" t="s">
        <v>157</v>
      </c>
      <c r="F6" s="54" t="s">
        <v>151</v>
      </c>
      <c r="G6" s="54" t="s">
        <v>151</v>
      </c>
      <c r="H6" s="37"/>
      <c r="I6" s="55" t="s">
        <v>44</v>
      </c>
      <c r="J6" s="113">
        <v>0</v>
      </c>
      <c r="K6" s="57">
        <v>0</v>
      </c>
      <c r="L6" s="137">
        <v>15</v>
      </c>
      <c r="M6" s="57">
        <v>15</v>
      </c>
      <c r="N6" s="58">
        <v>0</v>
      </c>
      <c r="O6" s="59">
        <v>15</v>
      </c>
      <c r="P6" s="95">
        <v>161</v>
      </c>
      <c r="Q6" s="61">
        <v>0</v>
      </c>
      <c r="R6" s="61">
        <v>2415</v>
      </c>
      <c r="S6" s="62" t="s">
        <v>152</v>
      </c>
      <c r="T6" s="59">
        <v>0</v>
      </c>
      <c r="U6" s="58">
        <v>0</v>
      </c>
      <c r="V6" s="38" t="s">
        <v>45</v>
      </c>
      <c r="W6" s="58">
        <v>2415</v>
      </c>
      <c r="X6" s="58">
        <v>3000</v>
      </c>
      <c r="Y6" s="58">
        <v>0</v>
      </c>
      <c r="Z6" s="58">
        <v>0</v>
      </c>
      <c r="AA6" s="57">
        <v>0</v>
      </c>
      <c r="AB6" s="110" t="s">
        <v>45</v>
      </c>
      <c r="AC6" s="64">
        <v>0</v>
      </c>
      <c r="AD6" s="58">
        <v>3000</v>
      </c>
      <c r="AE6" s="42">
        <v>5415</v>
      </c>
    </row>
    <row r="7" spans="1:31" ht="49" x14ac:dyDescent="0.2">
      <c r="A7" s="168" t="s">
        <v>178</v>
      </c>
      <c r="B7" s="169" t="s">
        <v>38</v>
      </c>
      <c r="C7" s="34" t="s">
        <v>39</v>
      </c>
      <c r="D7" s="34" t="s">
        <v>154</v>
      </c>
      <c r="E7" s="54" t="s">
        <v>179</v>
      </c>
      <c r="F7" s="54" t="s">
        <v>180</v>
      </c>
      <c r="G7" s="54" t="s">
        <v>181</v>
      </c>
      <c r="H7" s="37">
        <v>45</v>
      </c>
      <c r="I7" s="55" t="s">
        <v>44</v>
      </c>
      <c r="J7" s="56">
        <v>1200</v>
      </c>
      <c r="K7" s="57">
        <v>0</v>
      </c>
      <c r="L7" s="57">
        <v>15</v>
      </c>
      <c r="M7" s="57">
        <v>15</v>
      </c>
      <c r="N7" s="58">
        <v>18000</v>
      </c>
      <c r="O7" s="59">
        <v>0</v>
      </c>
      <c r="P7" s="59">
        <v>0</v>
      </c>
      <c r="Q7" s="61">
        <v>0</v>
      </c>
      <c r="R7" s="61">
        <v>0</v>
      </c>
      <c r="S7" s="62" t="s">
        <v>45</v>
      </c>
      <c r="T7" s="59">
        <v>0</v>
      </c>
      <c r="U7" s="58">
        <v>0</v>
      </c>
      <c r="V7" s="38" t="s">
        <v>45</v>
      </c>
      <c r="W7" s="58">
        <v>18000</v>
      </c>
      <c r="X7" s="58">
        <v>3000</v>
      </c>
      <c r="Y7" s="58">
        <v>72</v>
      </c>
      <c r="Z7" s="58">
        <v>460</v>
      </c>
      <c r="AA7" s="57">
        <v>33120</v>
      </c>
      <c r="AB7" s="37" t="s">
        <v>182</v>
      </c>
      <c r="AC7" s="64">
        <v>0</v>
      </c>
      <c r="AD7" s="58">
        <v>36120</v>
      </c>
      <c r="AE7" s="42">
        <v>54120</v>
      </c>
    </row>
    <row r="8" spans="1:31" ht="25" x14ac:dyDescent="0.2">
      <c r="A8" s="168" t="s">
        <v>178</v>
      </c>
      <c r="B8" s="169"/>
      <c r="C8" s="41" t="s">
        <v>39</v>
      </c>
      <c r="D8" s="41" t="s">
        <v>154</v>
      </c>
      <c r="E8" s="105" t="s">
        <v>179</v>
      </c>
      <c r="F8" s="171" t="s">
        <v>174</v>
      </c>
      <c r="G8" s="171" t="s">
        <v>175</v>
      </c>
      <c r="H8" s="37">
        <v>45</v>
      </c>
      <c r="I8" s="172" t="s">
        <v>44</v>
      </c>
      <c r="J8" s="56">
        <v>1200</v>
      </c>
      <c r="K8" s="57">
        <v>0</v>
      </c>
      <c r="L8" s="57">
        <v>15</v>
      </c>
      <c r="M8" s="57">
        <v>15</v>
      </c>
      <c r="N8" s="58">
        <v>18000</v>
      </c>
      <c r="O8" s="59">
        <v>0</v>
      </c>
      <c r="P8" s="59">
        <v>0</v>
      </c>
      <c r="Q8" s="61">
        <v>0</v>
      </c>
      <c r="R8" s="61">
        <v>0</v>
      </c>
      <c r="S8" s="62" t="s">
        <v>45</v>
      </c>
      <c r="T8" s="59">
        <v>0</v>
      </c>
      <c r="U8" s="58">
        <v>0</v>
      </c>
      <c r="V8" s="38" t="s">
        <v>45</v>
      </c>
      <c r="W8" s="58">
        <v>18000</v>
      </c>
      <c r="X8" s="58">
        <v>3000</v>
      </c>
      <c r="Y8" s="58">
        <v>0</v>
      </c>
      <c r="Z8" s="58">
        <v>0</v>
      </c>
      <c r="AA8" s="57">
        <v>0</v>
      </c>
      <c r="AB8" s="110" t="s">
        <v>183</v>
      </c>
      <c r="AC8" s="64">
        <v>0</v>
      </c>
      <c r="AD8" s="58">
        <v>3000</v>
      </c>
      <c r="AE8" s="42">
        <v>21000</v>
      </c>
    </row>
    <row r="9" spans="1:31" ht="25" x14ac:dyDescent="0.2">
      <c r="A9" s="52" t="s">
        <v>265</v>
      </c>
      <c r="B9" s="53"/>
      <c r="C9" s="33" t="s">
        <v>115</v>
      </c>
      <c r="D9" s="33" t="s">
        <v>154</v>
      </c>
      <c r="E9" s="69" t="s">
        <v>297</v>
      </c>
      <c r="F9" s="69" t="s">
        <v>298</v>
      </c>
      <c r="G9" s="69" t="s">
        <v>120</v>
      </c>
      <c r="H9" s="35">
        <v>42</v>
      </c>
      <c r="I9" s="53" t="s">
        <v>57</v>
      </c>
      <c r="J9" s="93">
        <v>585</v>
      </c>
      <c r="K9" s="94">
        <v>18</v>
      </c>
      <c r="L9" s="94">
        <v>0</v>
      </c>
      <c r="M9" s="94">
        <v>18</v>
      </c>
      <c r="N9" s="63">
        <v>10530</v>
      </c>
      <c r="O9" s="95">
        <v>28</v>
      </c>
      <c r="P9" s="95">
        <v>53</v>
      </c>
      <c r="Q9" s="131">
        <v>0.4</v>
      </c>
      <c r="R9" s="131">
        <v>593.60000000000014</v>
      </c>
      <c r="S9" s="82" t="s">
        <v>299</v>
      </c>
      <c r="T9" s="95">
        <v>0</v>
      </c>
      <c r="U9" s="63">
        <v>0</v>
      </c>
      <c r="V9" s="36" t="s">
        <v>45</v>
      </c>
      <c r="W9" s="63">
        <v>11123.6</v>
      </c>
      <c r="X9" s="95">
        <v>3600</v>
      </c>
      <c r="Y9" s="95">
        <v>1</v>
      </c>
      <c r="Z9" s="95">
        <v>225</v>
      </c>
      <c r="AA9" s="94">
        <v>225</v>
      </c>
      <c r="AB9" s="99" t="s">
        <v>300</v>
      </c>
      <c r="AC9" s="86">
        <v>0</v>
      </c>
      <c r="AD9" s="63">
        <v>3825</v>
      </c>
      <c r="AE9" s="63">
        <v>14948.6</v>
      </c>
    </row>
    <row r="10" spans="1:31" ht="25" x14ac:dyDescent="0.2">
      <c r="A10" s="52" t="s">
        <v>265</v>
      </c>
      <c r="B10" s="53"/>
      <c r="C10" s="33" t="s">
        <v>115</v>
      </c>
      <c r="D10" s="33" t="s">
        <v>154</v>
      </c>
      <c r="E10" s="69" t="s">
        <v>301</v>
      </c>
      <c r="F10" s="69" t="s">
        <v>302</v>
      </c>
      <c r="G10" s="69" t="s">
        <v>120</v>
      </c>
      <c r="H10" s="35">
        <v>42</v>
      </c>
      <c r="I10" s="53" t="s">
        <v>57</v>
      </c>
      <c r="J10" s="93">
        <v>585</v>
      </c>
      <c r="K10" s="94">
        <v>0</v>
      </c>
      <c r="L10" s="94">
        <v>18</v>
      </c>
      <c r="M10" s="94">
        <v>18</v>
      </c>
      <c r="N10" s="63">
        <v>10530</v>
      </c>
      <c r="O10" s="95">
        <v>28</v>
      </c>
      <c r="P10" s="95">
        <v>12</v>
      </c>
      <c r="Q10" s="131">
        <v>0.4</v>
      </c>
      <c r="R10" s="131">
        <v>134.40000000000003</v>
      </c>
      <c r="S10" s="82" t="s">
        <v>303</v>
      </c>
      <c r="T10" s="95">
        <v>0</v>
      </c>
      <c r="U10" s="63">
        <v>0</v>
      </c>
      <c r="V10" s="36" t="s">
        <v>45</v>
      </c>
      <c r="W10" s="63">
        <v>10664.4</v>
      </c>
      <c r="X10" s="95">
        <v>3600</v>
      </c>
      <c r="Y10" s="95">
        <v>1</v>
      </c>
      <c r="Z10" s="95">
        <v>205</v>
      </c>
      <c r="AA10" s="94">
        <v>205</v>
      </c>
      <c r="AB10" s="99" t="s">
        <v>304</v>
      </c>
      <c r="AC10" s="86">
        <v>0</v>
      </c>
      <c r="AD10" s="63">
        <v>3805</v>
      </c>
      <c r="AE10" s="63">
        <v>14469.4</v>
      </c>
    </row>
    <row r="11" spans="1:31" ht="25" x14ac:dyDescent="0.2">
      <c r="A11" s="52" t="s">
        <v>265</v>
      </c>
      <c r="B11" s="53"/>
      <c r="C11" s="33" t="s">
        <v>115</v>
      </c>
      <c r="D11" s="33" t="s">
        <v>154</v>
      </c>
      <c r="E11" s="69" t="s">
        <v>305</v>
      </c>
      <c r="F11" s="69" t="s">
        <v>298</v>
      </c>
      <c r="G11" s="69" t="s">
        <v>287</v>
      </c>
      <c r="H11" s="35">
        <v>42</v>
      </c>
      <c r="I11" s="53" t="s">
        <v>57</v>
      </c>
      <c r="J11" s="93">
        <v>585</v>
      </c>
      <c r="K11" s="94">
        <v>0</v>
      </c>
      <c r="L11" s="94">
        <v>20</v>
      </c>
      <c r="M11" s="94">
        <v>20</v>
      </c>
      <c r="N11" s="63">
        <v>11700</v>
      </c>
      <c r="O11" s="95">
        <v>28</v>
      </c>
      <c r="P11" s="95">
        <v>47</v>
      </c>
      <c r="Q11" s="131">
        <v>0.4</v>
      </c>
      <c r="R11" s="131">
        <v>526.4</v>
      </c>
      <c r="S11" s="82"/>
      <c r="T11" s="95">
        <v>0</v>
      </c>
      <c r="U11" s="63">
        <v>0</v>
      </c>
      <c r="V11" s="36" t="s">
        <v>45</v>
      </c>
      <c r="W11" s="63">
        <v>12226.4</v>
      </c>
      <c r="X11" s="95">
        <v>4000</v>
      </c>
      <c r="Y11" s="95">
        <v>1</v>
      </c>
      <c r="Z11" s="95">
        <v>175</v>
      </c>
      <c r="AA11" s="94">
        <v>175</v>
      </c>
      <c r="AB11" s="99" t="s">
        <v>38</v>
      </c>
      <c r="AC11" s="86">
        <v>0</v>
      </c>
      <c r="AD11" s="63">
        <v>4175</v>
      </c>
      <c r="AE11" s="63">
        <v>16401.400000000001</v>
      </c>
    </row>
    <row r="12" spans="1:31" ht="25" x14ac:dyDescent="0.2">
      <c r="A12" s="52" t="s">
        <v>265</v>
      </c>
      <c r="B12" s="53"/>
      <c r="C12" s="33" t="s">
        <v>115</v>
      </c>
      <c r="D12" s="33" t="s">
        <v>154</v>
      </c>
      <c r="E12" s="69" t="s">
        <v>307</v>
      </c>
      <c r="F12" s="69" t="s">
        <v>308</v>
      </c>
      <c r="G12" s="69" t="s">
        <v>120</v>
      </c>
      <c r="H12" s="35">
        <v>42</v>
      </c>
      <c r="I12" s="53" t="s">
        <v>57</v>
      </c>
      <c r="J12" s="93">
        <v>585</v>
      </c>
      <c r="K12" s="94">
        <v>0</v>
      </c>
      <c r="L12" s="94">
        <v>15</v>
      </c>
      <c r="M12" s="94">
        <v>15</v>
      </c>
      <c r="N12" s="63">
        <v>8775</v>
      </c>
      <c r="O12" s="95">
        <v>14</v>
      </c>
      <c r="P12" s="95">
        <v>34</v>
      </c>
      <c r="Q12" s="131">
        <v>0.4</v>
      </c>
      <c r="R12" s="131">
        <v>190.40000000000003</v>
      </c>
      <c r="S12" s="82"/>
      <c r="T12" s="95">
        <v>0</v>
      </c>
      <c r="U12" s="63">
        <v>0</v>
      </c>
      <c r="V12" s="36" t="s">
        <v>45</v>
      </c>
      <c r="W12" s="63">
        <v>8965.4</v>
      </c>
      <c r="X12" s="95">
        <v>3000</v>
      </c>
      <c r="Y12" s="95">
        <v>1</v>
      </c>
      <c r="Z12" s="95">
        <v>250</v>
      </c>
      <c r="AA12" s="94">
        <v>250</v>
      </c>
      <c r="AB12" s="99" t="s">
        <v>38</v>
      </c>
      <c r="AC12" s="86">
        <v>0</v>
      </c>
      <c r="AD12" s="63">
        <v>3250</v>
      </c>
      <c r="AE12" s="63">
        <v>12215.4</v>
      </c>
    </row>
    <row r="13" spans="1:31" ht="25" x14ac:dyDescent="0.2">
      <c r="A13" s="52" t="s">
        <v>265</v>
      </c>
      <c r="B13" s="53"/>
      <c r="C13" s="33" t="s">
        <v>115</v>
      </c>
      <c r="D13" s="33" t="s">
        <v>154</v>
      </c>
      <c r="E13" s="69" t="s">
        <v>301</v>
      </c>
      <c r="F13" s="69" t="s">
        <v>302</v>
      </c>
      <c r="G13" s="69" t="s">
        <v>120</v>
      </c>
      <c r="H13" s="35">
        <v>42</v>
      </c>
      <c r="I13" s="53" t="s">
        <v>57</v>
      </c>
      <c r="J13" s="93">
        <v>585</v>
      </c>
      <c r="K13" s="94">
        <v>18</v>
      </c>
      <c r="L13" s="94">
        <v>0</v>
      </c>
      <c r="M13" s="94">
        <v>18</v>
      </c>
      <c r="N13" s="63">
        <v>10530</v>
      </c>
      <c r="O13" s="95">
        <v>28</v>
      </c>
      <c r="P13" s="95">
        <v>12</v>
      </c>
      <c r="Q13" s="131">
        <v>0.4</v>
      </c>
      <c r="R13" s="131">
        <v>134.40000000000003</v>
      </c>
      <c r="S13" s="82" t="s">
        <v>303</v>
      </c>
      <c r="T13" s="95">
        <v>0</v>
      </c>
      <c r="U13" s="63">
        <v>0</v>
      </c>
      <c r="V13" s="36" t="s">
        <v>45</v>
      </c>
      <c r="W13" s="63">
        <v>10664.4</v>
      </c>
      <c r="X13" s="95">
        <v>3600</v>
      </c>
      <c r="Y13" s="95">
        <v>1</v>
      </c>
      <c r="Z13" s="95">
        <v>205</v>
      </c>
      <c r="AA13" s="94">
        <v>205</v>
      </c>
      <c r="AB13" s="99" t="s">
        <v>304</v>
      </c>
      <c r="AC13" s="86">
        <v>0</v>
      </c>
      <c r="AD13" s="63">
        <v>3805</v>
      </c>
      <c r="AE13" s="63">
        <v>14469.4</v>
      </c>
    </row>
    <row r="14" spans="1:31" ht="37" x14ac:dyDescent="0.2">
      <c r="A14" s="52" t="s">
        <v>265</v>
      </c>
      <c r="B14" s="53"/>
      <c r="C14" s="33" t="s">
        <v>115</v>
      </c>
      <c r="D14" s="33" t="s">
        <v>154</v>
      </c>
      <c r="E14" s="69" t="s">
        <v>310</v>
      </c>
      <c r="F14" s="69" t="s">
        <v>311</v>
      </c>
      <c r="G14" s="69" t="s">
        <v>312</v>
      </c>
      <c r="H14" s="35">
        <v>42</v>
      </c>
      <c r="I14" s="53" t="s">
        <v>57</v>
      </c>
      <c r="J14" s="93">
        <v>585</v>
      </c>
      <c r="K14" s="94">
        <v>15</v>
      </c>
      <c r="L14" s="94">
        <v>0</v>
      </c>
      <c r="M14" s="94">
        <v>15</v>
      </c>
      <c r="N14" s="63">
        <v>8775</v>
      </c>
      <c r="O14" s="95">
        <v>28</v>
      </c>
      <c r="P14" s="95">
        <v>27</v>
      </c>
      <c r="Q14" s="131">
        <v>0.4</v>
      </c>
      <c r="R14" s="131">
        <v>302.40000000000003</v>
      </c>
      <c r="S14" s="82"/>
      <c r="T14" s="95">
        <v>0</v>
      </c>
      <c r="U14" s="63">
        <v>0</v>
      </c>
      <c r="V14" s="36" t="s">
        <v>45</v>
      </c>
      <c r="W14" s="63">
        <v>9077.4</v>
      </c>
      <c r="X14" s="95">
        <v>3000</v>
      </c>
      <c r="Y14" s="95">
        <v>1</v>
      </c>
      <c r="Z14" s="95">
        <v>175</v>
      </c>
      <c r="AA14" s="94">
        <v>175</v>
      </c>
      <c r="AB14" s="99" t="s">
        <v>38</v>
      </c>
      <c r="AC14" s="86">
        <v>0</v>
      </c>
      <c r="AD14" s="63">
        <v>3175</v>
      </c>
      <c r="AE14" s="63">
        <v>12252.4</v>
      </c>
    </row>
    <row r="15" spans="1:31" ht="25" x14ac:dyDescent="0.2">
      <c r="A15" s="52" t="s">
        <v>265</v>
      </c>
      <c r="B15" s="53"/>
      <c r="C15" s="34" t="s">
        <v>115</v>
      </c>
      <c r="D15" s="34" t="s">
        <v>154</v>
      </c>
      <c r="E15" s="54" t="s">
        <v>314</v>
      </c>
      <c r="F15" s="54" t="s">
        <v>315</v>
      </c>
      <c r="G15" s="54" t="s">
        <v>144</v>
      </c>
      <c r="H15" s="37">
        <v>42</v>
      </c>
      <c r="I15" s="55" t="s">
        <v>57</v>
      </c>
      <c r="J15" s="56">
        <v>585</v>
      </c>
      <c r="K15" s="57">
        <v>0</v>
      </c>
      <c r="L15" s="57">
        <v>19</v>
      </c>
      <c r="M15" s="57">
        <v>19</v>
      </c>
      <c r="N15" s="58">
        <v>11115</v>
      </c>
      <c r="O15" s="59">
        <v>28</v>
      </c>
      <c r="P15" s="59">
        <v>12</v>
      </c>
      <c r="Q15" s="61">
        <v>0.4</v>
      </c>
      <c r="R15" s="61">
        <v>134.40000000000003</v>
      </c>
      <c r="S15" s="62" t="s">
        <v>316</v>
      </c>
      <c r="T15" s="59">
        <v>0</v>
      </c>
      <c r="U15" s="58">
        <v>0</v>
      </c>
      <c r="V15" s="38" t="s">
        <v>45</v>
      </c>
      <c r="W15" s="58">
        <v>11249.4</v>
      </c>
      <c r="X15" s="59">
        <v>3800</v>
      </c>
      <c r="Y15" s="59">
        <v>1</v>
      </c>
      <c r="Z15" s="59">
        <v>154</v>
      </c>
      <c r="AA15" s="57">
        <v>154</v>
      </c>
      <c r="AB15" s="110" t="s">
        <v>317</v>
      </c>
      <c r="AC15" s="64">
        <v>0</v>
      </c>
      <c r="AD15" s="58">
        <v>3954</v>
      </c>
      <c r="AE15" s="58">
        <v>15203.4</v>
      </c>
    </row>
    <row r="16" spans="1:31" ht="37" x14ac:dyDescent="0.2">
      <c r="A16" s="52" t="s">
        <v>329</v>
      </c>
      <c r="B16" s="53"/>
      <c r="C16" s="33" t="s">
        <v>39</v>
      </c>
      <c r="D16" s="33" t="s">
        <v>154</v>
      </c>
      <c r="E16" s="69" t="s">
        <v>179</v>
      </c>
      <c r="F16" s="69" t="s">
        <v>127</v>
      </c>
      <c r="G16" s="69" t="s">
        <v>197</v>
      </c>
      <c r="H16" s="35">
        <v>45</v>
      </c>
      <c r="I16" s="53" t="s">
        <v>44</v>
      </c>
      <c r="J16" s="93">
        <v>1200</v>
      </c>
      <c r="K16" s="94">
        <v>0</v>
      </c>
      <c r="L16" s="94">
        <v>20</v>
      </c>
      <c r="M16" s="94">
        <v>20</v>
      </c>
      <c r="N16" s="63">
        <v>24000</v>
      </c>
      <c r="O16" s="95">
        <v>0</v>
      </c>
      <c r="P16" s="95">
        <v>0</v>
      </c>
      <c r="Q16" s="131">
        <v>0.4</v>
      </c>
      <c r="R16" s="96">
        <v>0</v>
      </c>
      <c r="S16" s="69"/>
      <c r="T16" s="63">
        <v>0</v>
      </c>
      <c r="U16" s="63">
        <v>0</v>
      </c>
      <c r="V16" s="36"/>
      <c r="W16" s="63">
        <v>24000</v>
      </c>
      <c r="X16" s="63">
        <v>4000</v>
      </c>
      <c r="Y16" s="63">
        <v>14</v>
      </c>
      <c r="Z16" s="63">
        <v>460</v>
      </c>
      <c r="AA16" s="94">
        <v>6440</v>
      </c>
      <c r="AB16" s="35" t="s">
        <v>330</v>
      </c>
      <c r="AC16" s="94">
        <v>0</v>
      </c>
      <c r="AD16" s="63">
        <v>10440</v>
      </c>
      <c r="AE16" s="63">
        <v>34440</v>
      </c>
    </row>
    <row r="17" spans="1:31" ht="66" customHeight="1" x14ac:dyDescent="0.2">
      <c r="A17" s="52" t="s">
        <v>329</v>
      </c>
      <c r="B17" s="394" t="s">
        <v>1039</v>
      </c>
      <c r="C17" s="395" t="s">
        <v>39</v>
      </c>
      <c r="D17" s="395" t="s">
        <v>154</v>
      </c>
      <c r="E17" s="396" t="s">
        <v>305</v>
      </c>
      <c r="F17" s="396" t="s">
        <v>323</v>
      </c>
      <c r="G17" s="396" t="s">
        <v>197</v>
      </c>
      <c r="H17" s="35">
        <v>45</v>
      </c>
      <c r="I17" s="53" t="s">
        <v>57</v>
      </c>
      <c r="J17" s="93">
        <v>585</v>
      </c>
      <c r="K17" s="94">
        <v>0</v>
      </c>
      <c r="L17" s="94">
        <v>0</v>
      </c>
      <c r="M17" s="94">
        <v>0</v>
      </c>
      <c r="N17" s="63">
        <v>0</v>
      </c>
      <c r="O17" s="95">
        <v>0</v>
      </c>
      <c r="P17" s="95">
        <v>181</v>
      </c>
      <c r="Q17" s="131">
        <v>0.4</v>
      </c>
      <c r="R17" s="96">
        <v>0</v>
      </c>
      <c r="S17" s="69"/>
      <c r="T17" s="63">
        <v>0</v>
      </c>
      <c r="U17" s="63">
        <v>0</v>
      </c>
      <c r="V17" s="36" t="s">
        <v>332</v>
      </c>
      <c r="W17" s="63">
        <v>0</v>
      </c>
      <c r="X17" s="63">
        <v>0</v>
      </c>
      <c r="Y17" s="63">
        <v>0</v>
      </c>
      <c r="Z17" s="63">
        <v>509</v>
      </c>
      <c r="AA17" s="94">
        <v>0</v>
      </c>
      <c r="AB17" s="35" t="s">
        <v>333</v>
      </c>
      <c r="AC17" s="94">
        <v>0</v>
      </c>
      <c r="AD17" s="63">
        <v>0</v>
      </c>
      <c r="AE17" s="63">
        <v>0</v>
      </c>
    </row>
    <row r="18" spans="1:31" ht="45" customHeight="1" x14ac:dyDescent="0.2">
      <c r="A18" s="73" t="s">
        <v>360</v>
      </c>
      <c r="B18" s="121"/>
      <c r="C18" s="186" t="s">
        <v>39</v>
      </c>
      <c r="D18" s="186" t="s">
        <v>154</v>
      </c>
      <c r="E18" s="187" t="s">
        <v>361</v>
      </c>
      <c r="F18" s="187" t="s">
        <v>298</v>
      </c>
      <c r="G18" s="74" t="s">
        <v>362</v>
      </c>
      <c r="H18" s="124">
        <v>60</v>
      </c>
      <c r="I18" s="121" t="s">
        <v>57</v>
      </c>
      <c r="J18" s="77">
        <v>585</v>
      </c>
      <c r="K18" s="78">
        <v>0</v>
      </c>
      <c r="L18" s="78">
        <v>0</v>
      </c>
      <c r="M18" s="78">
        <v>0</v>
      </c>
      <c r="N18" s="79">
        <v>0</v>
      </c>
      <c r="O18" s="80">
        <v>0</v>
      </c>
      <c r="P18" s="80">
        <v>148</v>
      </c>
      <c r="Q18" s="127">
        <v>0.4</v>
      </c>
      <c r="R18" s="81">
        <v>0</v>
      </c>
      <c r="S18" s="69" t="s">
        <v>363</v>
      </c>
      <c r="T18" s="80">
        <v>0</v>
      </c>
      <c r="U18" s="79">
        <v>0</v>
      </c>
      <c r="V18" s="386" t="s">
        <v>364</v>
      </c>
      <c r="W18" s="79">
        <v>0</v>
      </c>
      <c r="X18" s="79">
        <v>0</v>
      </c>
      <c r="Y18" s="79">
        <v>0</v>
      </c>
      <c r="Z18" s="79">
        <v>509</v>
      </c>
      <c r="AA18" s="191">
        <v>0</v>
      </c>
      <c r="AB18" s="233" t="s">
        <v>365</v>
      </c>
      <c r="AC18" s="198">
        <v>0</v>
      </c>
      <c r="AD18" s="192">
        <v>0</v>
      </c>
      <c r="AE18" s="192">
        <v>0</v>
      </c>
    </row>
    <row r="19" spans="1:31" ht="49" customHeight="1" x14ac:dyDescent="0.2">
      <c r="A19" s="73" t="s">
        <v>360</v>
      </c>
      <c r="B19" s="121"/>
      <c r="C19" s="122" t="s">
        <v>39</v>
      </c>
      <c r="D19" s="122" t="s">
        <v>154</v>
      </c>
      <c r="E19" s="74" t="s">
        <v>305</v>
      </c>
      <c r="F19" s="74" t="s">
        <v>367</v>
      </c>
      <c r="G19" s="74" t="s">
        <v>362</v>
      </c>
      <c r="H19" s="124">
        <v>60</v>
      </c>
      <c r="I19" s="121" t="s">
        <v>57</v>
      </c>
      <c r="J19" s="77">
        <v>585</v>
      </c>
      <c r="K19" s="78">
        <v>0</v>
      </c>
      <c r="L19" s="78">
        <v>0</v>
      </c>
      <c r="M19" s="78">
        <v>0</v>
      </c>
      <c r="N19" s="79">
        <v>0</v>
      </c>
      <c r="O19" s="80">
        <v>0</v>
      </c>
      <c r="P19" s="80">
        <v>181</v>
      </c>
      <c r="Q19" s="127">
        <v>0.4</v>
      </c>
      <c r="R19" s="81">
        <v>0</v>
      </c>
      <c r="S19" s="74" t="s">
        <v>368</v>
      </c>
      <c r="T19" s="80">
        <v>0</v>
      </c>
      <c r="U19" s="79">
        <v>0</v>
      </c>
      <c r="V19" s="386" t="s">
        <v>364</v>
      </c>
      <c r="W19" s="79">
        <v>0</v>
      </c>
      <c r="X19" s="79">
        <v>0</v>
      </c>
      <c r="Y19" s="79">
        <v>0</v>
      </c>
      <c r="Z19" s="79">
        <v>509</v>
      </c>
      <c r="AA19" s="78">
        <v>0</v>
      </c>
      <c r="AB19" s="238" t="s">
        <v>369</v>
      </c>
      <c r="AC19" s="85">
        <v>0</v>
      </c>
      <c r="AD19" s="79">
        <v>0</v>
      </c>
      <c r="AE19" s="79">
        <v>0</v>
      </c>
    </row>
    <row r="20" spans="1:31" ht="49" customHeight="1" x14ac:dyDescent="0.2">
      <c r="A20" s="52" t="s">
        <v>420</v>
      </c>
      <c r="B20" s="53" t="s">
        <v>38</v>
      </c>
      <c r="C20" s="163" t="s">
        <v>39</v>
      </c>
      <c r="D20" s="163" t="s">
        <v>154</v>
      </c>
      <c r="E20" s="164" t="s">
        <v>421</v>
      </c>
      <c r="F20" s="164" t="s">
        <v>422</v>
      </c>
      <c r="G20" s="164" t="s">
        <v>204</v>
      </c>
      <c r="H20" s="35">
        <v>60</v>
      </c>
      <c r="I20" s="165" t="s">
        <v>57</v>
      </c>
      <c r="J20" s="93">
        <v>585</v>
      </c>
      <c r="K20" s="94">
        <v>0</v>
      </c>
      <c r="L20" s="94">
        <v>21</v>
      </c>
      <c r="M20" s="94">
        <v>21</v>
      </c>
      <c r="N20" s="63">
        <v>12285</v>
      </c>
      <c r="O20" s="63">
        <v>28</v>
      </c>
      <c r="P20" s="63">
        <v>138</v>
      </c>
      <c r="Q20" s="96">
        <v>0.4</v>
      </c>
      <c r="R20" s="96">
        <v>1545.6000000000001</v>
      </c>
      <c r="S20" s="226"/>
      <c r="T20" s="63">
        <v>300</v>
      </c>
      <c r="U20" s="63">
        <v>6300</v>
      </c>
      <c r="V20" s="36" t="s">
        <v>423</v>
      </c>
      <c r="W20" s="63">
        <v>20130.599999999999</v>
      </c>
      <c r="X20" s="63">
        <v>4200</v>
      </c>
      <c r="Y20" s="63">
        <v>1</v>
      </c>
      <c r="Z20" s="63">
        <v>625</v>
      </c>
      <c r="AA20" s="94">
        <v>625</v>
      </c>
      <c r="AB20" s="155" t="s">
        <v>424</v>
      </c>
      <c r="AC20" s="94">
        <v>0</v>
      </c>
      <c r="AD20" s="63">
        <v>4825</v>
      </c>
      <c r="AE20" s="63">
        <v>24955.599999999999</v>
      </c>
    </row>
    <row r="21" spans="1:31" ht="41" customHeight="1" x14ac:dyDescent="0.2">
      <c r="A21" s="52" t="s">
        <v>420</v>
      </c>
      <c r="B21" s="53"/>
      <c r="C21" s="163" t="s">
        <v>39</v>
      </c>
      <c r="D21" s="163" t="s">
        <v>154</v>
      </c>
      <c r="E21" s="164" t="s">
        <v>421</v>
      </c>
      <c r="F21" s="164" t="s">
        <v>422</v>
      </c>
      <c r="G21" s="164" t="s">
        <v>204</v>
      </c>
      <c r="H21" s="35">
        <v>60</v>
      </c>
      <c r="I21" s="165" t="s">
        <v>57</v>
      </c>
      <c r="J21" s="93">
        <v>585</v>
      </c>
      <c r="K21" s="94">
        <v>19</v>
      </c>
      <c r="L21" s="94">
        <v>0</v>
      </c>
      <c r="M21" s="94">
        <v>19</v>
      </c>
      <c r="N21" s="63">
        <v>11115</v>
      </c>
      <c r="O21" s="63">
        <v>28</v>
      </c>
      <c r="P21" s="63">
        <v>138</v>
      </c>
      <c r="Q21" s="96">
        <v>0.4</v>
      </c>
      <c r="R21" s="96">
        <v>1545.6000000000001</v>
      </c>
      <c r="S21" s="69" t="s">
        <v>426</v>
      </c>
      <c r="T21" s="63">
        <v>300</v>
      </c>
      <c r="U21" s="63">
        <v>5700</v>
      </c>
      <c r="V21" s="36" t="s">
        <v>423</v>
      </c>
      <c r="W21" s="63">
        <v>18360.599999999999</v>
      </c>
      <c r="X21" s="63">
        <v>3800</v>
      </c>
      <c r="Y21" s="63">
        <v>1</v>
      </c>
      <c r="Z21" s="63">
        <v>625</v>
      </c>
      <c r="AA21" s="94">
        <v>625</v>
      </c>
      <c r="AB21" s="155" t="s">
        <v>424</v>
      </c>
      <c r="AC21" s="94">
        <v>0</v>
      </c>
      <c r="AD21" s="63">
        <v>4425</v>
      </c>
      <c r="AE21" s="63">
        <v>22785.599999999999</v>
      </c>
    </row>
    <row r="22" spans="1:31" ht="46" customHeight="1" x14ac:dyDescent="0.2">
      <c r="A22" s="168" t="s">
        <v>434</v>
      </c>
      <c r="B22" s="169"/>
      <c r="C22" s="163" t="s">
        <v>39</v>
      </c>
      <c r="D22" s="163" t="s">
        <v>154</v>
      </c>
      <c r="E22" s="164" t="s">
        <v>435</v>
      </c>
      <c r="F22" s="164" t="s">
        <v>436</v>
      </c>
      <c r="G22" s="164" t="s">
        <v>204</v>
      </c>
      <c r="H22" s="35">
        <v>60</v>
      </c>
      <c r="I22" s="165" t="s">
        <v>251</v>
      </c>
      <c r="J22" s="93">
        <v>585</v>
      </c>
      <c r="K22" s="94">
        <v>0</v>
      </c>
      <c r="L22" s="94">
        <v>19</v>
      </c>
      <c r="M22" s="94">
        <v>19</v>
      </c>
      <c r="N22" s="63">
        <v>11115</v>
      </c>
      <c r="O22" s="63">
        <v>29</v>
      </c>
      <c r="P22" s="63">
        <v>154</v>
      </c>
      <c r="Q22" s="96">
        <v>0.4</v>
      </c>
      <c r="R22" s="96">
        <v>1786.4</v>
      </c>
      <c r="S22" s="226" t="s">
        <v>437</v>
      </c>
      <c r="T22" s="63">
        <v>300</v>
      </c>
      <c r="U22" s="63">
        <v>5700</v>
      </c>
      <c r="V22" s="36" t="s">
        <v>423</v>
      </c>
      <c r="W22" s="63">
        <v>18601.400000000001</v>
      </c>
      <c r="X22" s="63">
        <v>3800</v>
      </c>
      <c r="Y22" s="63">
        <v>0</v>
      </c>
      <c r="Z22" s="63">
        <v>0</v>
      </c>
      <c r="AA22" s="94">
        <v>0</v>
      </c>
      <c r="AB22" s="99" t="s">
        <v>438</v>
      </c>
      <c r="AC22" s="94">
        <v>0</v>
      </c>
      <c r="AD22" s="63">
        <v>3800</v>
      </c>
      <c r="AE22" s="63">
        <v>22401.4</v>
      </c>
    </row>
    <row r="23" spans="1:31" ht="49" x14ac:dyDescent="0.2">
      <c r="A23" s="52" t="s">
        <v>453</v>
      </c>
      <c r="B23" s="394" t="s">
        <v>1041</v>
      </c>
      <c r="C23" s="395" t="s">
        <v>115</v>
      </c>
      <c r="D23" s="395" t="s">
        <v>154</v>
      </c>
      <c r="E23" s="396" t="s">
        <v>454</v>
      </c>
      <c r="F23" s="396" t="s">
        <v>455</v>
      </c>
      <c r="G23" s="396" t="s">
        <v>1042</v>
      </c>
      <c r="H23" s="35">
        <v>42</v>
      </c>
      <c r="I23" s="53" t="s">
        <v>57</v>
      </c>
      <c r="J23" s="93">
        <v>585</v>
      </c>
      <c r="K23" s="94">
        <v>0</v>
      </c>
      <c r="L23" s="94">
        <v>15</v>
      </c>
      <c r="M23" s="94">
        <v>15</v>
      </c>
      <c r="N23" s="63">
        <v>8775</v>
      </c>
      <c r="O23" s="63">
        <v>28</v>
      </c>
      <c r="P23" s="63">
        <v>16</v>
      </c>
      <c r="Q23" s="96">
        <v>0.4</v>
      </c>
      <c r="R23" s="96">
        <v>179.20000000000002</v>
      </c>
      <c r="S23" s="82" t="s">
        <v>456</v>
      </c>
      <c r="T23" s="63">
        <v>0</v>
      </c>
      <c r="U23" s="63">
        <v>0</v>
      </c>
      <c r="V23" s="36" t="s">
        <v>45</v>
      </c>
      <c r="W23" s="63">
        <v>8954.2000000000007</v>
      </c>
      <c r="X23" s="63">
        <v>3000</v>
      </c>
      <c r="Y23" s="63">
        <v>0</v>
      </c>
      <c r="Z23" s="63">
        <v>0</v>
      </c>
      <c r="AA23" s="94">
        <v>0</v>
      </c>
      <c r="AB23" s="99" t="s">
        <v>457</v>
      </c>
      <c r="AC23" s="94">
        <v>0</v>
      </c>
      <c r="AD23" s="63">
        <v>3000</v>
      </c>
      <c r="AE23" s="63">
        <v>11954.2</v>
      </c>
    </row>
    <row r="24" spans="1:31" ht="37" x14ac:dyDescent="0.2">
      <c r="A24" s="52" t="s">
        <v>453</v>
      </c>
      <c r="B24" s="53"/>
      <c r="C24" s="33" t="s">
        <v>115</v>
      </c>
      <c r="D24" s="33" t="s">
        <v>154</v>
      </c>
      <c r="E24" s="69" t="s">
        <v>458</v>
      </c>
      <c r="F24" s="69" t="s">
        <v>459</v>
      </c>
      <c r="G24" s="69" t="s">
        <v>139</v>
      </c>
      <c r="H24" s="35">
        <v>42</v>
      </c>
      <c r="I24" s="53" t="s">
        <v>57</v>
      </c>
      <c r="J24" s="93">
        <v>585</v>
      </c>
      <c r="K24" s="94">
        <v>0</v>
      </c>
      <c r="L24" s="94">
        <v>18</v>
      </c>
      <c r="M24" s="94">
        <v>18</v>
      </c>
      <c r="N24" s="63">
        <v>10530</v>
      </c>
      <c r="O24" s="63">
        <v>28</v>
      </c>
      <c r="P24" s="63">
        <v>38</v>
      </c>
      <c r="Q24" s="96">
        <v>0.4</v>
      </c>
      <c r="R24" s="96">
        <v>425.6</v>
      </c>
      <c r="S24" s="82" t="s">
        <v>460</v>
      </c>
      <c r="T24" s="63">
        <v>0</v>
      </c>
      <c r="U24" s="63">
        <v>0</v>
      </c>
      <c r="V24" s="36" t="s">
        <v>45</v>
      </c>
      <c r="W24" s="63">
        <v>10955.6</v>
      </c>
      <c r="X24" s="63">
        <v>3600</v>
      </c>
      <c r="Y24" s="63">
        <v>0</v>
      </c>
      <c r="Z24" s="63">
        <v>0</v>
      </c>
      <c r="AA24" s="94">
        <v>0</v>
      </c>
      <c r="AB24" s="99" t="s">
        <v>457</v>
      </c>
      <c r="AC24" s="94">
        <v>0</v>
      </c>
      <c r="AD24" s="63">
        <v>3600</v>
      </c>
      <c r="AE24" s="63">
        <v>14555.6</v>
      </c>
    </row>
    <row r="25" spans="1:31" ht="37" x14ac:dyDescent="0.2">
      <c r="A25" s="52" t="s">
        <v>472</v>
      </c>
      <c r="B25" s="53"/>
      <c r="C25" s="33" t="s">
        <v>115</v>
      </c>
      <c r="D25" s="33" t="s">
        <v>154</v>
      </c>
      <c r="E25" s="69" t="s">
        <v>305</v>
      </c>
      <c r="F25" s="69" t="s">
        <v>473</v>
      </c>
      <c r="G25" s="33" t="s">
        <v>474</v>
      </c>
      <c r="H25" s="35">
        <v>56</v>
      </c>
      <c r="I25" s="53" t="s">
        <v>44</v>
      </c>
      <c r="J25" s="93">
        <v>1200</v>
      </c>
      <c r="K25" s="94">
        <v>0</v>
      </c>
      <c r="L25" s="94">
        <v>15</v>
      </c>
      <c r="M25" s="94">
        <v>15</v>
      </c>
      <c r="N25" s="63">
        <v>18000</v>
      </c>
      <c r="O25" s="63">
        <v>0</v>
      </c>
      <c r="P25" s="63">
        <v>0</v>
      </c>
      <c r="Q25" s="96">
        <v>0.4</v>
      </c>
      <c r="R25" s="96">
        <v>0</v>
      </c>
      <c r="S25" s="82"/>
      <c r="T25" s="63">
        <v>0</v>
      </c>
      <c r="U25" s="63">
        <v>0</v>
      </c>
      <c r="V25" s="138">
        <v>0</v>
      </c>
      <c r="W25" s="63">
        <v>18000</v>
      </c>
      <c r="X25" s="63">
        <v>3000</v>
      </c>
      <c r="Y25" s="63">
        <v>1</v>
      </c>
      <c r="Z25" s="63">
        <v>175</v>
      </c>
      <c r="AA25" s="94">
        <v>175</v>
      </c>
      <c r="AB25" s="35" t="s">
        <v>476</v>
      </c>
      <c r="AC25" s="94">
        <v>0</v>
      </c>
      <c r="AD25" s="63">
        <v>3175</v>
      </c>
      <c r="AE25" s="63">
        <v>21175</v>
      </c>
    </row>
    <row r="26" spans="1:31" ht="37" x14ac:dyDescent="0.2">
      <c r="A26" s="250" t="s">
        <v>484</v>
      </c>
      <c r="B26" s="249" t="s">
        <v>485</v>
      </c>
      <c r="C26" s="251" t="s">
        <v>486</v>
      </c>
      <c r="D26" s="33" t="s">
        <v>154</v>
      </c>
      <c r="E26" s="69" t="s">
        <v>41</v>
      </c>
      <c r="F26" s="69" t="s">
        <v>487</v>
      </c>
      <c r="G26" s="33" t="s">
        <v>488</v>
      </c>
      <c r="H26" s="35">
        <v>240</v>
      </c>
      <c r="I26" s="53" t="s">
        <v>44</v>
      </c>
      <c r="J26" s="93">
        <v>175</v>
      </c>
      <c r="K26" s="94">
        <v>0</v>
      </c>
      <c r="L26" s="94">
        <v>0</v>
      </c>
      <c r="M26" s="94">
        <v>0</v>
      </c>
      <c r="N26" s="63">
        <v>0</v>
      </c>
      <c r="O26" s="63">
        <v>0</v>
      </c>
      <c r="P26" s="63">
        <v>0</v>
      </c>
      <c r="Q26" s="96">
        <v>0</v>
      </c>
      <c r="R26" s="96">
        <v>0</v>
      </c>
      <c r="S26" s="226"/>
      <c r="T26" s="63">
        <v>0</v>
      </c>
      <c r="U26" s="63">
        <v>0</v>
      </c>
      <c r="V26" s="36"/>
      <c r="W26" s="63">
        <v>0</v>
      </c>
      <c r="X26" s="63">
        <v>0</v>
      </c>
      <c r="Y26" s="63">
        <v>0</v>
      </c>
      <c r="Z26" s="63">
        <v>0</v>
      </c>
      <c r="AA26" s="94">
        <v>0</v>
      </c>
      <c r="AB26" s="99">
        <v>0</v>
      </c>
      <c r="AC26" s="94">
        <v>0</v>
      </c>
      <c r="AD26" s="63">
        <v>0</v>
      </c>
      <c r="AE26" s="63">
        <v>0</v>
      </c>
    </row>
    <row r="27" spans="1:31" ht="37" x14ac:dyDescent="0.2">
      <c r="A27" s="250" t="s">
        <v>484</v>
      </c>
      <c r="B27" s="249" t="s">
        <v>485</v>
      </c>
      <c r="C27" s="251" t="s">
        <v>486</v>
      </c>
      <c r="D27" s="33" t="s">
        <v>154</v>
      </c>
      <c r="E27" s="69" t="s">
        <v>41</v>
      </c>
      <c r="F27" s="69" t="s">
        <v>491</v>
      </c>
      <c r="G27" s="33" t="s">
        <v>492</v>
      </c>
      <c r="H27" s="35">
        <v>240</v>
      </c>
      <c r="I27" s="53" t="s">
        <v>44</v>
      </c>
      <c r="J27" s="93">
        <v>175</v>
      </c>
      <c r="K27" s="94">
        <v>0</v>
      </c>
      <c r="L27" s="94">
        <v>0</v>
      </c>
      <c r="M27" s="94">
        <v>0</v>
      </c>
      <c r="N27" s="63">
        <v>0</v>
      </c>
      <c r="O27" s="63">
        <v>0</v>
      </c>
      <c r="P27" s="63">
        <v>0</v>
      </c>
      <c r="Q27" s="96">
        <v>0</v>
      </c>
      <c r="R27" s="96">
        <v>0</v>
      </c>
      <c r="S27" s="226"/>
      <c r="T27" s="63">
        <v>0</v>
      </c>
      <c r="U27" s="63">
        <v>0</v>
      </c>
      <c r="V27" s="36"/>
      <c r="W27" s="63">
        <v>0</v>
      </c>
      <c r="X27" s="63">
        <v>0</v>
      </c>
      <c r="Y27" s="63">
        <v>0</v>
      </c>
      <c r="Z27" s="63">
        <v>0</v>
      </c>
      <c r="AA27" s="94">
        <v>0</v>
      </c>
      <c r="AB27" s="99">
        <v>0</v>
      </c>
      <c r="AC27" s="94">
        <v>0</v>
      </c>
      <c r="AD27" s="63">
        <v>0</v>
      </c>
      <c r="AE27" s="63">
        <v>0</v>
      </c>
    </row>
    <row r="28" spans="1:31" ht="37" x14ac:dyDescent="0.2">
      <c r="A28" s="252" t="s">
        <v>502</v>
      </c>
      <c r="B28" s="249" t="s">
        <v>503</v>
      </c>
      <c r="C28" s="33" t="s">
        <v>115</v>
      </c>
      <c r="D28" s="33" t="s">
        <v>154</v>
      </c>
      <c r="E28" s="69" t="s">
        <v>150</v>
      </c>
      <c r="F28" s="259" t="s">
        <v>158</v>
      </c>
      <c r="G28" s="69" t="s">
        <v>504</v>
      </c>
      <c r="H28" s="35">
        <v>0</v>
      </c>
      <c r="I28" s="53" t="s">
        <v>44</v>
      </c>
      <c r="J28" s="93">
        <v>175</v>
      </c>
      <c r="K28" s="94">
        <v>0</v>
      </c>
      <c r="L28" s="94">
        <v>0</v>
      </c>
      <c r="M28" s="94">
        <v>0</v>
      </c>
      <c r="N28" s="63">
        <v>0</v>
      </c>
      <c r="O28" s="63">
        <v>0</v>
      </c>
      <c r="P28" s="63">
        <v>0</v>
      </c>
      <c r="Q28" s="96">
        <v>0.4</v>
      </c>
      <c r="R28" s="96">
        <v>0</v>
      </c>
      <c r="S28" s="96" t="s">
        <v>45</v>
      </c>
      <c r="T28" s="63">
        <v>0</v>
      </c>
      <c r="U28" s="63">
        <v>0</v>
      </c>
      <c r="V28" s="391"/>
      <c r="W28" s="63">
        <v>0</v>
      </c>
      <c r="X28" s="63">
        <v>0</v>
      </c>
      <c r="Y28" s="63">
        <v>0</v>
      </c>
      <c r="Z28" s="63">
        <v>0</v>
      </c>
      <c r="AA28" s="94">
        <v>0</v>
      </c>
      <c r="AB28" s="35" t="s">
        <v>45</v>
      </c>
      <c r="AC28" s="94">
        <v>0</v>
      </c>
      <c r="AD28" s="63">
        <v>0</v>
      </c>
      <c r="AE28" s="63">
        <v>0</v>
      </c>
    </row>
    <row r="29" spans="1:31" x14ac:dyDescent="0.2">
      <c r="A29" s="52" t="s">
        <v>509</v>
      </c>
      <c r="B29" s="53"/>
      <c r="C29" s="33" t="s">
        <v>115</v>
      </c>
      <c r="D29" s="33" t="s">
        <v>154</v>
      </c>
      <c r="E29" s="63" t="s">
        <v>155</v>
      </c>
      <c r="F29" s="261" t="s">
        <v>158</v>
      </c>
      <c r="G29" s="261" t="s">
        <v>158</v>
      </c>
      <c r="H29" s="35" t="s">
        <v>158</v>
      </c>
      <c r="I29" s="262" t="s">
        <v>158</v>
      </c>
      <c r="J29" s="93">
        <v>175</v>
      </c>
      <c r="K29" s="94">
        <v>0</v>
      </c>
      <c r="L29" s="94">
        <v>62</v>
      </c>
      <c r="M29" s="94">
        <v>62</v>
      </c>
      <c r="N29" s="63">
        <v>10850</v>
      </c>
      <c r="O29" s="63">
        <v>0</v>
      </c>
      <c r="P29" s="63">
        <v>0</v>
      </c>
      <c r="Q29" s="96">
        <v>0.4</v>
      </c>
      <c r="R29" s="96">
        <v>0</v>
      </c>
      <c r="S29" s="96" t="s">
        <v>45</v>
      </c>
      <c r="T29" s="63">
        <v>0</v>
      </c>
      <c r="U29" s="63">
        <v>0</v>
      </c>
      <c r="V29" s="391"/>
      <c r="W29" s="63">
        <v>10850</v>
      </c>
      <c r="X29" s="63">
        <v>24800</v>
      </c>
      <c r="Y29" s="63">
        <v>0</v>
      </c>
      <c r="Z29" s="63">
        <v>0</v>
      </c>
      <c r="AA29" s="94">
        <v>0</v>
      </c>
      <c r="AB29" s="35"/>
      <c r="AC29" s="264"/>
      <c r="AD29" s="63">
        <v>24800</v>
      </c>
      <c r="AE29" s="63">
        <v>35650</v>
      </c>
    </row>
    <row r="30" spans="1:31" x14ac:dyDescent="0.2">
      <c r="A30" s="52" t="s">
        <v>526</v>
      </c>
      <c r="B30" s="53"/>
      <c r="C30" s="33" t="s">
        <v>39</v>
      </c>
      <c r="D30" s="33" t="s">
        <v>154</v>
      </c>
      <c r="E30" s="164" t="s">
        <v>41</v>
      </c>
      <c r="F30" s="259" t="s">
        <v>158</v>
      </c>
      <c r="G30" s="69" t="s">
        <v>528</v>
      </c>
      <c r="H30" s="35">
        <v>0</v>
      </c>
      <c r="I30" s="53" t="s">
        <v>44</v>
      </c>
      <c r="J30" s="93">
        <v>175</v>
      </c>
      <c r="K30" s="94">
        <v>0</v>
      </c>
      <c r="L30" s="94">
        <v>8</v>
      </c>
      <c r="M30" s="94">
        <v>8</v>
      </c>
      <c r="N30" s="63">
        <v>1400</v>
      </c>
      <c r="O30" s="63">
        <v>0</v>
      </c>
      <c r="P30" s="63">
        <v>0</v>
      </c>
      <c r="Q30" s="96">
        <v>0.4</v>
      </c>
      <c r="R30" s="96">
        <v>0</v>
      </c>
      <c r="S30" s="271"/>
      <c r="T30" s="63">
        <v>0</v>
      </c>
      <c r="U30" s="63">
        <v>0</v>
      </c>
      <c r="V30" s="259"/>
      <c r="W30" s="63">
        <v>1400</v>
      </c>
      <c r="X30" s="63">
        <v>3200</v>
      </c>
      <c r="Y30" s="63">
        <v>0</v>
      </c>
      <c r="Z30" s="63">
        <v>0</v>
      </c>
      <c r="AA30" s="94">
        <v>0</v>
      </c>
      <c r="AB30" s="35" t="s">
        <v>45</v>
      </c>
      <c r="AC30" s="94">
        <v>0</v>
      </c>
      <c r="AD30" s="63">
        <v>3200</v>
      </c>
      <c r="AE30" s="63">
        <v>4600</v>
      </c>
    </row>
    <row r="31" spans="1:31" ht="61" x14ac:dyDescent="0.2">
      <c r="A31" s="273" t="s">
        <v>536</v>
      </c>
      <c r="B31" s="249" t="s">
        <v>38</v>
      </c>
      <c r="C31" s="33" t="s">
        <v>115</v>
      </c>
      <c r="D31" s="33" t="s">
        <v>154</v>
      </c>
      <c r="E31" s="69" t="s">
        <v>550</v>
      </c>
      <c r="F31" s="69" t="s">
        <v>551</v>
      </c>
      <c r="G31" s="69" t="s">
        <v>537</v>
      </c>
      <c r="H31" s="35">
        <v>42</v>
      </c>
      <c r="I31" s="53" t="s">
        <v>57</v>
      </c>
      <c r="J31" s="93">
        <v>585</v>
      </c>
      <c r="K31" s="94">
        <v>20</v>
      </c>
      <c r="L31" s="94">
        <v>0</v>
      </c>
      <c r="M31" s="94">
        <v>20</v>
      </c>
      <c r="N31" s="63">
        <v>11700</v>
      </c>
      <c r="O31" s="63">
        <v>28</v>
      </c>
      <c r="P31" s="63">
        <v>68</v>
      </c>
      <c r="Q31" s="96">
        <v>0.4</v>
      </c>
      <c r="R31" s="96">
        <v>761.60000000000014</v>
      </c>
      <c r="S31" s="222" t="s">
        <v>552</v>
      </c>
      <c r="T31" s="63">
        <v>0</v>
      </c>
      <c r="U31" s="63">
        <v>0</v>
      </c>
      <c r="V31" s="36" t="s">
        <v>45</v>
      </c>
      <c r="W31" s="63">
        <v>12461.6</v>
      </c>
      <c r="X31" s="63">
        <v>4000</v>
      </c>
      <c r="Y31" s="63">
        <v>1</v>
      </c>
      <c r="Z31" s="63">
        <v>313</v>
      </c>
      <c r="AA31" s="94">
        <v>313</v>
      </c>
      <c r="AB31" s="35" t="s">
        <v>553</v>
      </c>
      <c r="AC31" s="94">
        <v>0</v>
      </c>
      <c r="AD31" s="63">
        <v>4313</v>
      </c>
      <c r="AE31" s="63">
        <v>16774.599999999999</v>
      </c>
    </row>
    <row r="32" spans="1:31" ht="61" x14ac:dyDescent="0.2">
      <c r="A32" s="273" t="s">
        <v>536</v>
      </c>
      <c r="B32" s="249" t="s">
        <v>38</v>
      </c>
      <c r="C32" s="33" t="s">
        <v>115</v>
      </c>
      <c r="D32" s="33" t="s">
        <v>154</v>
      </c>
      <c r="E32" s="69" t="s">
        <v>301</v>
      </c>
      <c r="F32" s="69" t="s">
        <v>551</v>
      </c>
      <c r="G32" s="69" t="s">
        <v>537</v>
      </c>
      <c r="H32" s="35">
        <v>42</v>
      </c>
      <c r="I32" s="53" t="s">
        <v>57</v>
      </c>
      <c r="J32" s="93">
        <v>585</v>
      </c>
      <c r="K32" s="94">
        <v>0</v>
      </c>
      <c r="L32" s="94">
        <v>15</v>
      </c>
      <c r="M32" s="94">
        <v>15</v>
      </c>
      <c r="N32" s="63">
        <v>8775</v>
      </c>
      <c r="O32" s="63">
        <v>28</v>
      </c>
      <c r="P32" s="63">
        <v>12</v>
      </c>
      <c r="Q32" s="96">
        <v>0.4</v>
      </c>
      <c r="R32" s="96">
        <v>134.40000000000003</v>
      </c>
      <c r="S32" s="222" t="s">
        <v>552</v>
      </c>
      <c r="T32" s="63">
        <v>0</v>
      </c>
      <c r="U32" s="63">
        <v>0</v>
      </c>
      <c r="V32" s="36" t="s">
        <v>45</v>
      </c>
      <c r="W32" s="63">
        <v>8909.4</v>
      </c>
      <c r="X32" s="63">
        <v>3000</v>
      </c>
      <c r="Y32" s="63">
        <v>1</v>
      </c>
      <c r="Z32" s="63">
        <v>205</v>
      </c>
      <c r="AA32" s="94">
        <v>205</v>
      </c>
      <c r="AB32" s="35" t="s">
        <v>553</v>
      </c>
      <c r="AC32" s="94">
        <v>0</v>
      </c>
      <c r="AD32" s="63">
        <v>3205</v>
      </c>
      <c r="AE32" s="63">
        <v>12114.4</v>
      </c>
    </row>
    <row r="33" spans="1:31" ht="49" x14ac:dyDescent="0.2">
      <c r="A33" s="273" t="s">
        <v>536</v>
      </c>
      <c r="B33" s="249"/>
      <c r="C33" s="33" t="s">
        <v>115</v>
      </c>
      <c r="D33" s="33" t="s">
        <v>154</v>
      </c>
      <c r="E33" s="69" t="s">
        <v>157</v>
      </c>
      <c r="F33" s="69" t="s">
        <v>551</v>
      </c>
      <c r="G33" s="69" t="s">
        <v>543</v>
      </c>
      <c r="H33" s="35">
        <v>42</v>
      </c>
      <c r="I33" s="53" t="s">
        <v>57</v>
      </c>
      <c r="J33" s="93">
        <v>585</v>
      </c>
      <c r="K33" s="94">
        <v>19</v>
      </c>
      <c r="L33" s="94">
        <v>0</v>
      </c>
      <c r="M33" s="94">
        <v>19</v>
      </c>
      <c r="N33" s="63">
        <v>11115</v>
      </c>
      <c r="O33" s="63">
        <v>28</v>
      </c>
      <c r="P33" s="63">
        <v>24</v>
      </c>
      <c r="Q33" s="96">
        <v>0.4</v>
      </c>
      <c r="R33" s="96">
        <v>268.80000000000007</v>
      </c>
      <c r="S33" s="82" t="s">
        <v>555</v>
      </c>
      <c r="T33" s="63">
        <v>0</v>
      </c>
      <c r="U33" s="63">
        <v>0</v>
      </c>
      <c r="V33" s="36" t="s">
        <v>45</v>
      </c>
      <c r="W33" s="63">
        <v>11383.8</v>
      </c>
      <c r="X33" s="63">
        <v>3800</v>
      </c>
      <c r="Y33" s="63">
        <v>1</v>
      </c>
      <c r="Z33" s="63">
        <v>225</v>
      </c>
      <c r="AA33" s="94">
        <v>225</v>
      </c>
      <c r="AB33" s="99" t="s">
        <v>556</v>
      </c>
      <c r="AC33" s="94">
        <v>0</v>
      </c>
      <c r="AD33" s="63">
        <v>4025</v>
      </c>
      <c r="AE33" s="63">
        <v>15408.8</v>
      </c>
    </row>
    <row r="34" spans="1:31" ht="37" customHeight="1" x14ac:dyDescent="0.2">
      <c r="A34" s="276" t="s">
        <v>560</v>
      </c>
      <c r="B34" s="277" t="s">
        <v>38</v>
      </c>
      <c r="C34" s="122" t="s">
        <v>115</v>
      </c>
      <c r="D34" s="122" t="s">
        <v>154</v>
      </c>
      <c r="E34" s="177" t="s">
        <v>566</v>
      </c>
      <c r="F34" s="74" t="s">
        <v>567</v>
      </c>
      <c r="G34" s="74" t="s">
        <v>568</v>
      </c>
      <c r="H34" s="124">
        <v>42</v>
      </c>
      <c r="I34" s="121" t="s">
        <v>57</v>
      </c>
      <c r="J34" s="77">
        <v>585</v>
      </c>
      <c r="K34" s="78">
        <v>0</v>
      </c>
      <c r="L34" s="78">
        <v>0</v>
      </c>
      <c r="M34" s="78">
        <v>0</v>
      </c>
      <c r="N34" s="79">
        <v>0</v>
      </c>
      <c r="O34" s="80">
        <v>0</v>
      </c>
      <c r="P34" s="80">
        <v>78</v>
      </c>
      <c r="Q34" s="127">
        <v>0.4</v>
      </c>
      <c r="R34" s="127">
        <v>0</v>
      </c>
      <c r="S34" s="128" t="s">
        <v>569</v>
      </c>
      <c r="T34" s="80">
        <v>0</v>
      </c>
      <c r="U34" s="79">
        <v>0</v>
      </c>
      <c r="V34" s="386" t="s">
        <v>570</v>
      </c>
      <c r="W34" s="79">
        <v>0</v>
      </c>
      <c r="X34" s="80">
        <v>0</v>
      </c>
      <c r="Y34" s="80">
        <v>0</v>
      </c>
      <c r="Z34" s="80">
        <v>385</v>
      </c>
      <c r="AA34" s="78">
        <v>0</v>
      </c>
      <c r="AB34" s="84" t="s">
        <v>571</v>
      </c>
      <c r="AC34" s="85">
        <v>0</v>
      </c>
      <c r="AD34" s="79">
        <v>0</v>
      </c>
      <c r="AE34" s="79">
        <v>0</v>
      </c>
    </row>
    <row r="35" spans="1:31" x14ac:dyDescent="0.2">
      <c r="A35" s="248" t="s">
        <v>581</v>
      </c>
      <c r="B35" s="249"/>
      <c r="C35" s="33" t="s">
        <v>39</v>
      </c>
      <c r="D35" s="33" t="s">
        <v>154</v>
      </c>
      <c r="E35" s="69" t="s">
        <v>421</v>
      </c>
      <c r="F35" s="69" t="s">
        <v>582</v>
      </c>
      <c r="G35" s="69" t="s">
        <v>583</v>
      </c>
      <c r="H35" s="35">
        <v>45</v>
      </c>
      <c r="I35" s="53" t="s">
        <v>57</v>
      </c>
      <c r="J35" s="93">
        <v>585</v>
      </c>
      <c r="K35" s="94">
        <v>17</v>
      </c>
      <c r="L35" s="94">
        <v>0</v>
      </c>
      <c r="M35" s="94">
        <v>17</v>
      </c>
      <c r="N35" s="63">
        <v>9945</v>
      </c>
      <c r="O35" s="63">
        <v>28</v>
      </c>
      <c r="P35" s="63">
        <v>138</v>
      </c>
      <c r="Q35" s="96">
        <v>0.4</v>
      </c>
      <c r="R35" s="96">
        <v>1545.6000000000001</v>
      </c>
      <c r="S35" s="82" t="s">
        <v>584</v>
      </c>
      <c r="T35" s="95">
        <v>0</v>
      </c>
      <c r="U35" s="63">
        <v>0</v>
      </c>
      <c r="V35" s="36" t="s">
        <v>45</v>
      </c>
      <c r="W35" s="63">
        <v>11490.6</v>
      </c>
      <c r="X35" s="95">
        <v>3400</v>
      </c>
      <c r="Y35" s="95">
        <v>1</v>
      </c>
      <c r="Z35" s="95">
        <v>625</v>
      </c>
      <c r="AA35" s="94">
        <v>625</v>
      </c>
      <c r="AB35" s="99" t="s">
        <v>585</v>
      </c>
      <c r="AC35" s="86">
        <v>0</v>
      </c>
      <c r="AD35" s="63">
        <v>4025</v>
      </c>
      <c r="AE35" s="63">
        <v>15515.6</v>
      </c>
    </row>
    <row r="36" spans="1:31" x14ac:dyDescent="0.2">
      <c r="A36" s="248" t="s">
        <v>581</v>
      </c>
      <c r="B36" s="249"/>
      <c r="C36" s="33" t="s">
        <v>39</v>
      </c>
      <c r="D36" s="33" t="s">
        <v>154</v>
      </c>
      <c r="E36" s="69" t="s">
        <v>421</v>
      </c>
      <c r="F36" s="69" t="s">
        <v>582</v>
      </c>
      <c r="G36" s="69" t="s">
        <v>583</v>
      </c>
      <c r="H36" s="35">
        <v>45</v>
      </c>
      <c r="I36" s="53" t="s">
        <v>57</v>
      </c>
      <c r="J36" s="93">
        <v>585</v>
      </c>
      <c r="K36" s="94">
        <v>0</v>
      </c>
      <c r="L36" s="94">
        <v>17</v>
      </c>
      <c r="M36" s="94">
        <v>17</v>
      </c>
      <c r="N36" s="63">
        <v>9945</v>
      </c>
      <c r="O36" s="63">
        <v>28</v>
      </c>
      <c r="P36" s="63">
        <v>138</v>
      </c>
      <c r="Q36" s="96">
        <v>0.4</v>
      </c>
      <c r="R36" s="96">
        <v>1545.6000000000001</v>
      </c>
      <c r="S36" s="82" t="s">
        <v>584</v>
      </c>
      <c r="T36" s="95">
        <v>0</v>
      </c>
      <c r="U36" s="63">
        <v>0</v>
      </c>
      <c r="V36" s="36" t="s">
        <v>45</v>
      </c>
      <c r="W36" s="63">
        <v>11490.6</v>
      </c>
      <c r="X36" s="95">
        <v>3400</v>
      </c>
      <c r="Y36" s="95">
        <v>1</v>
      </c>
      <c r="Z36" s="95">
        <v>625</v>
      </c>
      <c r="AA36" s="94">
        <v>625</v>
      </c>
      <c r="AB36" s="99" t="s">
        <v>587</v>
      </c>
      <c r="AC36" s="86">
        <v>0</v>
      </c>
      <c r="AD36" s="63">
        <v>4025</v>
      </c>
      <c r="AE36" s="63">
        <v>15515.6</v>
      </c>
    </row>
    <row r="37" spans="1:31" ht="61" x14ac:dyDescent="0.2">
      <c r="A37" s="52" t="s">
        <v>609</v>
      </c>
      <c r="B37" s="53"/>
      <c r="C37" s="33" t="s">
        <v>115</v>
      </c>
      <c r="D37" s="33" t="s">
        <v>154</v>
      </c>
      <c r="E37" s="164" t="s">
        <v>618</v>
      </c>
      <c r="F37" s="69" t="s">
        <v>619</v>
      </c>
      <c r="G37" s="69" t="s">
        <v>620</v>
      </c>
      <c r="H37" s="35">
        <v>56</v>
      </c>
      <c r="I37" s="53" t="s">
        <v>57</v>
      </c>
      <c r="J37" s="93">
        <v>585</v>
      </c>
      <c r="K37" s="94">
        <v>19</v>
      </c>
      <c r="L37" s="94">
        <v>0</v>
      </c>
      <c r="M37" s="94">
        <v>19</v>
      </c>
      <c r="N37" s="63">
        <v>11115</v>
      </c>
      <c r="O37" s="95">
        <v>36</v>
      </c>
      <c r="P37" s="95">
        <v>22</v>
      </c>
      <c r="Q37" s="131">
        <v>0.4</v>
      </c>
      <c r="R37" s="131">
        <v>316.8</v>
      </c>
      <c r="S37" s="222" t="s">
        <v>621</v>
      </c>
      <c r="T37" s="63">
        <v>0</v>
      </c>
      <c r="U37" s="63">
        <v>0</v>
      </c>
      <c r="V37" s="36" t="s">
        <v>45</v>
      </c>
      <c r="W37" s="63">
        <v>11431.8</v>
      </c>
      <c r="X37" s="95">
        <v>3800</v>
      </c>
      <c r="Y37" s="95">
        <v>1</v>
      </c>
      <c r="Z37" s="94">
        <v>225</v>
      </c>
      <c r="AA37" s="94">
        <v>225</v>
      </c>
      <c r="AB37" s="99" t="s">
        <v>622</v>
      </c>
      <c r="AC37" s="63">
        <v>0</v>
      </c>
      <c r="AD37" s="63">
        <v>4025</v>
      </c>
      <c r="AE37" s="63">
        <v>15456.8</v>
      </c>
    </row>
    <row r="38" spans="1:31" ht="61" x14ac:dyDescent="0.2">
      <c r="A38" s="52" t="s">
        <v>609</v>
      </c>
      <c r="B38" s="53"/>
      <c r="C38" s="33" t="s">
        <v>115</v>
      </c>
      <c r="D38" s="33" t="s">
        <v>154</v>
      </c>
      <c r="E38" s="164" t="s">
        <v>618</v>
      </c>
      <c r="F38" s="69" t="s">
        <v>619</v>
      </c>
      <c r="G38" s="69" t="s">
        <v>620</v>
      </c>
      <c r="H38" s="35">
        <v>56</v>
      </c>
      <c r="I38" s="53" t="s">
        <v>57</v>
      </c>
      <c r="J38" s="93">
        <v>585</v>
      </c>
      <c r="K38" s="94">
        <v>0</v>
      </c>
      <c r="L38" s="94">
        <v>18</v>
      </c>
      <c r="M38" s="94">
        <v>18</v>
      </c>
      <c r="N38" s="63">
        <v>10530</v>
      </c>
      <c r="O38" s="95">
        <v>36</v>
      </c>
      <c r="P38" s="95">
        <v>22</v>
      </c>
      <c r="Q38" s="131">
        <v>0.4</v>
      </c>
      <c r="R38" s="131">
        <v>316.8</v>
      </c>
      <c r="S38" s="222" t="s">
        <v>623</v>
      </c>
      <c r="T38" s="63">
        <v>0</v>
      </c>
      <c r="U38" s="63">
        <v>0</v>
      </c>
      <c r="V38" s="36" t="s">
        <v>45</v>
      </c>
      <c r="W38" s="63">
        <v>10846.8</v>
      </c>
      <c r="X38" s="95">
        <v>3600</v>
      </c>
      <c r="Y38" s="95">
        <v>1</v>
      </c>
      <c r="Z38" s="94">
        <v>225</v>
      </c>
      <c r="AA38" s="94">
        <v>225</v>
      </c>
      <c r="AB38" s="99" t="s">
        <v>624</v>
      </c>
      <c r="AC38" s="63">
        <v>0</v>
      </c>
      <c r="AD38" s="63">
        <v>3825</v>
      </c>
      <c r="AE38" s="63">
        <v>14671.8</v>
      </c>
    </row>
    <row r="39" spans="1:31" ht="37" x14ac:dyDescent="0.2">
      <c r="A39" s="73" t="s">
        <v>609</v>
      </c>
      <c r="B39" s="121"/>
      <c r="C39" s="122" t="s">
        <v>115</v>
      </c>
      <c r="D39" s="122" t="s">
        <v>154</v>
      </c>
      <c r="E39" s="177" t="s">
        <v>618</v>
      </c>
      <c r="F39" s="74" t="s">
        <v>625</v>
      </c>
      <c r="G39" s="74" t="s">
        <v>626</v>
      </c>
      <c r="H39" s="124">
        <v>42</v>
      </c>
      <c r="I39" s="121" t="s">
        <v>57</v>
      </c>
      <c r="J39" s="77">
        <v>585</v>
      </c>
      <c r="K39" s="78">
        <v>0</v>
      </c>
      <c r="L39" s="78">
        <v>0</v>
      </c>
      <c r="M39" s="78">
        <v>0</v>
      </c>
      <c r="N39" s="79">
        <v>0</v>
      </c>
      <c r="O39" s="80">
        <v>0</v>
      </c>
      <c r="P39" s="80">
        <v>22</v>
      </c>
      <c r="Q39" s="127">
        <v>0.4</v>
      </c>
      <c r="R39" s="127">
        <v>0</v>
      </c>
      <c r="S39" s="82" t="s">
        <v>627</v>
      </c>
      <c r="T39" s="80">
        <v>0</v>
      </c>
      <c r="U39" s="79">
        <v>0</v>
      </c>
      <c r="V39" s="386" t="s">
        <v>45</v>
      </c>
      <c r="W39" s="79">
        <v>0</v>
      </c>
      <c r="X39" s="80">
        <v>0</v>
      </c>
      <c r="Y39" s="80">
        <v>0</v>
      </c>
      <c r="Z39" s="80">
        <v>225</v>
      </c>
      <c r="AA39" s="78">
        <v>0</v>
      </c>
      <c r="AB39" s="84" t="s">
        <v>628</v>
      </c>
      <c r="AC39" s="85">
        <v>0</v>
      </c>
      <c r="AD39" s="79">
        <v>0</v>
      </c>
      <c r="AE39" s="79">
        <v>0</v>
      </c>
    </row>
    <row r="40" spans="1:31" ht="37" x14ac:dyDescent="0.2">
      <c r="A40" s="73" t="s">
        <v>609</v>
      </c>
      <c r="B40" s="121"/>
      <c r="C40" s="122" t="s">
        <v>115</v>
      </c>
      <c r="D40" s="122" t="s">
        <v>154</v>
      </c>
      <c r="E40" s="74" t="s">
        <v>301</v>
      </c>
      <c r="F40" s="74" t="s">
        <v>629</v>
      </c>
      <c r="G40" s="74" t="s">
        <v>630</v>
      </c>
      <c r="H40" s="124">
        <v>42</v>
      </c>
      <c r="I40" s="121" t="s">
        <v>57</v>
      </c>
      <c r="J40" s="77">
        <v>585</v>
      </c>
      <c r="K40" s="78">
        <v>0</v>
      </c>
      <c r="L40" s="78">
        <v>0</v>
      </c>
      <c r="M40" s="78">
        <v>0</v>
      </c>
      <c r="N40" s="79">
        <v>0</v>
      </c>
      <c r="O40" s="80">
        <v>0</v>
      </c>
      <c r="P40" s="80">
        <v>12</v>
      </c>
      <c r="Q40" s="127">
        <v>0.4</v>
      </c>
      <c r="R40" s="127">
        <v>0</v>
      </c>
      <c r="S40" s="82" t="s">
        <v>631</v>
      </c>
      <c r="T40" s="80">
        <v>0</v>
      </c>
      <c r="U40" s="79">
        <v>0</v>
      </c>
      <c r="V40" s="386" t="s">
        <v>45</v>
      </c>
      <c r="W40" s="79">
        <v>0</v>
      </c>
      <c r="X40" s="80">
        <v>0</v>
      </c>
      <c r="Y40" s="80">
        <v>0</v>
      </c>
      <c r="Z40" s="80">
        <v>205</v>
      </c>
      <c r="AA40" s="78">
        <v>0</v>
      </c>
      <c r="AB40" s="84" t="s">
        <v>632</v>
      </c>
      <c r="AC40" s="85">
        <v>0</v>
      </c>
      <c r="AD40" s="79">
        <v>0</v>
      </c>
      <c r="AE40" s="79">
        <v>0</v>
      </c>
    </row>
    <row r="41" spans="1:31" ht="37" x14ac:dyDescent="0.2">
      <c r="A41" s="73" t="s">
        <v>609</v>
      </c>
      <c r="B41" s="121"/>
      <c r="C41" s="122" t="s">
        <v>115</v>
      </c>
      <c r="D41" s="122" t="s">
        <v>154</v>
      </c>
      <c r="E41" s="74" t="s">
        <v>301</v>
      </c>
      <c r="F41" s="74" t="s">
        <v>629</v>
      </c>
      <c r="G41" s="74" t="s">
        <v>630</v>
      </c>
      <c r="H41" s="124">
        <v>42</v>
      </c>
      <c r="I41" s="121" t="s">
        <v>57</v>
      </c>
      <c r="J41" s="77">
        <v>585</v>
      </c>
      <c r="K41" s="78">
        <v>0</v>
      </c>
      <c r="L41" s="78">
        <v>0</v>
      </c>
      <c r="M41" s="78">
        <v>0</v>
      </c>
      <c r="N41" s="79">
        <v>0</v>
      </c>
      <c r="O41" s="80">
        <v>0</v>
      </c>
      <c r="P41" s="80">
        <v>12</v>
      </c>
      <c r="Q41" s="127">
        <v>0.4</v>
      </c>
      <c r="R41" s="127">
        <v>0</v>
      </c>
      <c r="S41" s="82" t="s">
        <v>631</v>
      </c>
      <c r="T41" s="80">
        <v>0</v>
      </c>
      <c r="U41" s="79">
        <v>0</v>
      </c>
      <c r="V41" s="386" t="s">
        <v>45</v>
      </c>
      <c r="W41" s="79">
        <v>0</v>
      </c>
      <c r="X41" s="80">
        <v>0</v>
      </c>
      <c r="Y41" s="80">
        <v>0</v>
      </c>
      <c r="Z41" s="80">
        <v>205</v>
      </c>
      <c r="AA41" s="78">
        <v>0</v>
      </c>
      <c r="AB41" s="84" t="s">
        <v>45</v>
      </c>
      <c r="AC41" s="85">
        <v>0</v>
      </c>
      <c r="AD41" s="79">
        <v>0</v>
      </c>
      <c r="AE41" s="79">
        <v>0</v>
      </c>
    </row>
    <row r="42" spans="1:31" ht="37" x14ac:dyDescent="0.2">
      <c r="A42" s="52" t="s">
        <v>609</v>
      </c>
      <c r="B42" s="53"/>
      <c r="C42" s="33" t="s">
        <v>115</v>
      </c>
      <c r="D42" s="33" t="s">
        <v>154</v>
      </c>
      <c r="E42" s="69" t="s">
        <v>314</v>
      </c>
      <c r="F42" s="69" t="s">
        <v>633</v>
      </c>
      <c r="G42" s="69" t="s">
        <v>611</v>
      </c>
      <c r="H42" s="35">
        <v>42</v>
      </c>
      <c r="I42" s="53" t="s">
        <v>57</v>
      </c>
      <c r="J42" s="93">
        <v>585</v>
      </c>
      <c r="K42" s="94">
        <v>20</v>
      </c>
      <c r="L42" s="94">
        <v>0</v>
      </c>
      <c r="M42" s="94">
        <v>20</v>
      </c>
      <c r="N42" s="63">
        <v>11700</v>
      </c>
      <c r="O42" s="95">
        <v>28</v>
      </c>
      <c r="P42" s="95">
        <v>12</v>
      </c>
      <c r="Q42" s="131">
        <v>0.4</v>
      </c>
      <c r="R42" s="131">
        <v>134.40000000000003</v>
      </c>
      <c r="S42" s="82" t="s">
        <v>634</v>
      </c>
      <c r="T42" s="95">
        <v>0</v>
      </c>
      <c r="U42" s="63">
        <v>0</v>
      </c>
      <c r="V42" s="36" t="s">
        <v>45</v>
      </c>
      <c r="W42" s="63">
        <v>11834.4</v>
      </c>
      <c r="X42" s="95">
        <v>4000</v>
      </c>
      <c r="Y42" s="95">
        <v>1</v>
      </c>
      <c r="Z42" s="95">
        <v>154</v>
      </c>
      <c r="AA42" s="94">
        <v>154</v>
      </c>
      <c r="AB42" s="99" t="s">
        <v>635</v>
      </c>
      <c r="AC42" s="86">
        <v>0</v>
      </c>
      <c r="AD42" s="63">
        <v>4154</v>
      </c>
      <c r="AE42" s="63">
        <v>15988.4</v>
      </c>
    </row>
    <row r="43" spans="1:31" ht="25" x14ac:dyDescent="0.2">
      <c r="A43" s="52" t="s">
        <v>609</v>
      </c>
      <c r="B43" s="53"/>
      <c r="C43" s="33" t="s">
        <v>115</v>
      </c>
      <c r="D43" s="33" t="s">
        <v>154</v>
      </c>
      <c r="E43" s="69" t="s">
        <v>314</v>
      </c>
      <c r="F43" s="69" t="s">
        <v>582</v>
      </c>
      <c r="G43" s="69" t="s">
        <v>636</v>
      </c>
      <c r="H43" s="35">
        <v>42</v>
      </c>
      <c r="I43" s="53" t="s">
        <v>57</v>
      </c>
      <c r="J43" s="93">
        <v>585</v>
      </c>
      <c r="K43" s="94">
        <v>0</v>
      </c>
      <c r="L43" s="94">
        <v>19</v>
      </c>
      <c r="M43" s="94">
        <v>19</v>
      </c>
      <c r="N43" s="63">
        <v>11115</v>
      </c>
      <c r="O43" s="95">
        <v>28</v>
      </c>
      <c r="P43" s="95">
        <v>12</v>
      </c>
      <c r="Q43" s="131">
        <v>0.4</v>
      </c>
      <c r="R43" s="131">
        <v>134.40000000000003</v>
      </c>
      <c r="S43" s="82" t="s">
        <v>637</v>
      </c>
      <c r="T43" s="95">
        <v>0</v>
      </c>
      <c r="U43" s="63">
        <v>0</v>
      </c>
      <c r="V43" s="36" t="s">
        <v>45</v>
      </c>
      <c r="W43" s="63">
        <v>11249.4</v>
      </c>
      <c r="X43" s="95">
        <v>3800</v>
      </c>
      <c r="Y43" s="95">
        <v>1</v>
      </c>
      <c r="Z43" s="95">
        <v>154</v>
      </c>
      <c r="AA43" s="94">
        <v>154</v>
      </c>
      <c r="AB43" s="99" t="s">
        <v>635</v>
      </c>
      <c r="AC43" s="86">
        <v>0</v>
      </c>
      <c r="AD43" s="63">
        <v>3954</v>
      </c>
      <c r="AE43" s="63">
        <v>15203.4</v>
      </c>
    </row>
    <row r="44" spans="1:31" ht="25" x14ac:dyDescent="0.2">
      <c r="A44" s="52" t="s">
        <v>609</v>
      </c>
      <c r="B44" s="53"/>
      <c r="C44" s="33" t="s">
        <v>115</v>
      </c>
      <c r="D44" s="33" t="s">
        <v>154</v>
      </c>
      <c r="E44" s="164" t="s">
        <v>458</v>
      </c>
      <c r="F44" s="69" t="s">
        <v>582</v>
      </c>
      <c r="G44" s="69" t="s">
        <v>636</v>
      </c>
      <c r="H44" s="35">
        <v>42</v>
      </c>
      <c r="I44" s="53" t="s">
        <v>57</v>
      </c>
      <c r="J44" s="93">
        <v>585</v>
      </c>
      <c r="K44" s="94">
        <v>19</v>
      </c>
      <c r="L44" s="94">
        <v>0</v>
      </c>
      <c r="M44" s="94">
        <v>19</v>
      </c>
      <c r="N44" s="63">
        <v>11115</v>
      </c>
      <c r="O44" s="95">
        <v>28</v>
      </c>
      <c r="P44" s="95">
        <v>41</v>
      </c>
      <c r="Q44" s="131">
        <v>0.4</v>
      </c>
      <c r="R44" s="131">
        <v>459.20000000000005</v>
      </c>
      <c r="S44" s="82" t="s">
        <v>638</v>
      </c>
      <c r="T44" s="95">
        <v>0</v>
      </c>
      <c r="U44" s="63">
        <v>0</v>
      </c>
      <c r="V44" s="36" t="s">
        <v>45</v>
      </c>
      <c r="W44" s="63">
        <v>11574.2</v>
      </c>
      <c r="X44" s="95">
        <v>3800</v>
      </c>
      <c r="Y44" s="95">
        <v>1</v>
      </c>
      <c r="Z44" s="95">
        <v>275</v>
      </c>
      <c r="AA44" s="94">
        <v>275</v>
      </c>
      <c r="AB44" s="99" t="s">
        <v>639</v>
      </c>
      <c r="AC44" s="86">
        <v>0</v>
      </c>
      <c r="AD44" s="63">
        <v>4075</v>
      </c>
      <c r="AE44" s="63">
        <v>15649.2</v>
      </c>
    </row>
    <row r="45" spans="1:31" ht="61" x14ac:dyDescent="0.2">
      <c r="A45" s="52" t="s">
        <v>646</v>
      </c>
      <c r="B45" s="53" t="s">
        <v>38</v>
      </c>
      <c r="C45" s="33" t="s">
        <v>115</v>
      </c>
      <c r="D45" s="33" t="s">
        <v>154</v>
      </c>
      <c r="E45" s="164" t="s">
        <v>458</v>
      </c>
      <c r="F45" s="69" t="s">
        <v>619</v>
      </c>
      <c r="G45" s="69" t="s">
        <v>620</v>
      </c>
      <c r="H45" s="35">
        <v>56</v>
      </c>
      <c r="I45" s="53" t="s">
        <v>57</v>
      </c>
      <c r="J45" s="93">
        <v>585</v>
      </c>
      <c r="K45" s="94">
        <v>0</v>
      </c>
      <c r="L45" s="94">
        <v>18</v>
      </c>
      <c r="M45" s="94">
        <v>18</v>
      </c>
      <c r="N45" s="63">
        <v>10530</v>
      </c>
      <c r="O45" s="95">
        <v>36</v>
      </c>
      <c r="P45" s="95">
        <v>41</v>
      </c>
      <c r="Q45" s="131">
        <v>0.4</v>
      </c>
      <c r="R45" s="131">
        <v>590.40000000000009</v>
      </c>
      <c r="S45" s="222" t="s">
        <v>647</v>
      </c>
      <c r="T45" s="95">
        <v>0</v>
      </c>
      <c r="U45" s="63">
        <v>0</v>
      </c>
      <c r="V45" s="36" t="s">
        <v>45</v>
      </c>
      <c r="W45" s="63">
        <v>11120.4</v>
      </c>
      <c r="X45" s="95">
        <v>3600</v>
      </c>
      <c r="Y45" s="95">
        <v>0</v>
      </c>
      <c r="Z45" s="95">
        <v>0</v>
      </c>
      <c r="AA45" s="94">
        <v>0</v>
      </c>
      <c r="AB45" s="99" t="s">
        <v>38</v>
      </c>
      <c r="AC45" s="86">
        <v>0</v>
      </c>
      <c r="AD45" s="63">
        <v>3600</v>
      </c>
      <c r="AE45" s="63">
        <v>14720.4</v>
      </c>
    </row>
    <row r="46" spans="1:31" ht="61" x14ac:dyDescent="0.2">
      <c r="A46" s="73" t="s">
        <v>648</v>
      </c>
      <c r="B46" s="121" t="s">
        <v>38</v>
      </c>
      <c r="C46" s="122" t="s">
        <v>115</v>
      </c>
      <c r="D46" s="122" t="s">
        <v>154</v>
      </c>
      <c r="E46" s="74" t="s">
        <v>649</v>
      </c>
      <c r="F46" s="74" t="s">
        <v>138</v>
      </c>
      <c r="G46" s="74" t="s">
        <v>139</v>
      </c>
      <c r="H46" s="124">
        <v>42</v>
      </c>
      <c r="I46" s="121" t="s">
        <v>251</v>
      </c>
      <c r="J46" s="77">
        <v>585</v>
      </c>
      <c r="K46" s="78">
        <v>0</v>
      </c>
      <c r="L46" s="78">
        <v>0</v>
      </c>
      <c r="M46" s="78">
        <v>0</v>
      </c>
      <c r="N46" s="79">
        <v>0</v>
      </c>
      <c r="O46" s="80">
        <v>0</v>
      </c>
      <c r="P46" s="80">
        <v>15</v>
      </c>
      <c r="Q46" s="127">
        <v>0.4</v>
      </c>
      <c r="R46" s="127">
        <v>0</v>
      </c>
      <c r="S46" s="279" t="s">
        <v>650</v>
      </c>
      <c r="T46" s="80">
        <v>0</v>
      </c>
      <c r="U46" s="79">
        <v>0</v>
      </c>
      <c r="V46" s="386" t="s">
        <v>45</v>
      </c>
      <c r="W46" s="79">
        <v>0</v>
      </c>
      <c r="X46" s="80">
        <v>0</v>
      </c>
      <c r="Y46" s="80">
        <v>0</v>
      </c>
      <c r="Z46" s="80">
        <v>175</v>
      </c>
      <c r="AA46" s="78">
        <v>0</v>
      </c>
      <c r="AB46" s="84" t="s">
        <v>651</v>
      </c>
      <c r="AC46" s="85">
        <v>0</v>
      </c>
      <c r="AD46" s="79">
        <v>0</v>
      </c>
      <c r="AE46" s="79">
        <v>0</v>
      </c>
    </row>
    <row r="47" spans="1:31" ht="63" customHeight="1" x14ac:dyDescent="0.2">
      <c r="A47" s="52" t="s">
        <v>648</v>
      </c>
      <c r="B47" s="53"/>
      <c r="C47" s="33" t="s">
        <v>115</v>
      </c>
      <c r="D47" s="33" t="s">
        <v>154</v>
      </c>
      <c r="E47" s="69" t="s">
        <v>649</v>
      </c>
      <c r="F47" s="69" t="s">
        <v>652</v>
      </c>
      <c r="G47" s="69" t="s">
        <v>653</v>
      </c>
      <c r="H47" s="35">
        <v>56</v>
      </c>
      <c r="I47" s="53" t="s">
        <v>251</v>
      </c>
      <c r="J47" s="93">
        <v>585</v>
      </c>
      <c r="K47" s="94">
        <v>0</v>
      </c>
      <c r="L47" s="94">
        <v>15</v>
      </c>
      <c r="M47" s="94">
        <v>15</v>
      </c>
      <c r="N47" s="63">
        <v>8775</v>
      </c>
      <c r="O47" s="95">
        <v>24</v>
      </c>
      <c r="P47" s="95">
        <v>15</v>
      </c>
      <c r="Q47" s="131">
        <v>0.4</v>
      </c>
      <c r="R47" s="131">
        <v>144</v>
      </c>
      <c r="S47" s="222" t="s">
        <v>654</v>
      </c>
      <c r="T47" s="95">
        <v>150</v>
      </c>
      <c r="U47" s="63">
        <v>2250</v>
      </c>
      <c r="V47" s="36" t="s">
        <v>655</v>
      </c>
      <c r="W47" s="63">
        <v>11169</v>
      </c>
      <c r="X47" s="95">
        <v>3000</v>
      </c>
      <c r="Y47" s="95">
        <v>1</v>
      </c>
      <c r="Z47" s="95">
        <v>175</v>
      </c>
      <c r="AA47" s="94">
        <v>175</v>
      </c>
      <c r="AB47" s="99" t="s">
        <v>656</v>
      </c>
      <c r="AC47" s="86">
        <v>0</v>
      </c>
      <c r="AD47" s="63">
        <v>3175</v>
      </c>
      <c r="AE47" s="63">
        <v>14344</v>
      </c>
    </row>
    <row r="48" spans="1:31" ht="61" x14ac:dyDescent="0.2">
      <c r="A48" s="52" t="s">
        <v>648</v>
      </c>
      <c r="B48" s="394" t="s">
        <v>1053</v>
      </c>
      <c r="C48" s="395" t="s">
        <v>115</v>
      </c>
      <c r="D48" s="395" t="s">
        <v>154</v>
      </c>
      <c r="E48" s="396" t="s">
        <v>649</v>
      </c>
      <c r="F48" s="396" t="s">
        <v>119</v>
      </c>
      <c r="G48" s="396" t="s">
        <v>120</v>
      </c>
      <c r="H48" s="35">
        <v>42</v>
      </c>
      <c r="I48" s="53" t="s">
        <v>251</v>
      </c>
      <c r="J48" s="93">
        <v>585</v>
      </c>
      <c r="K48" s="397">
        <v>0</v>
      </c>
      <c r="L48" s="397">
        <v>15</v>
      </c>
      <c r="M48" s="94">
        <v>15</v>
      </c>
      <c r="N48" s="63">
        <v>8775</v>
      </c>
      <c r="O48" s="95">
        <v>18</v>
      </c>
      <c r="P48" s="95">
        <v>15</v>
      </c>
      <c r="Q48" s="131">
        <v>0.4</v>
      </c>
      <c r="R48" s="131">
        <v>108</v>
      </c>
      <c r="S48" s="222" t="s">
        <v>657</v>
      </c>
      <c r="T48" s="95">
        <v>0</v>
      </c>
      <c r="U48" s="63">
        <v>0</v>
      </c>
      <c r="V48" s="36" t="s">
        <v>45</v>
      </c>
      <c r="W48" s="63">
        <v>8883</v>
      </c>
      <c r="X48" s="95">
        <v>3000</v>
      </c>
      <c r="Y48" s="95">
        <v>1</v>
      </c>
      <c r="Z48" s="95">
        <v>175</v>
      </c>
      <c r="AA48" s="94">
        <v>175</v>
      </c>
      <c r="AB48" s="99" t="s">
        <v>658</v>
      </c>
      <c r="AC48" s="86">
        <v>0</v>
      </c>
      <c r="AD48" s="63">
        <v>3175</v>
      </c>
      <c r="AE48" s="63">
        <v>12058</v>
      </c>
    </row>
    <row r="49" spans="1:31" ht="61" x14ac:dyDescent="0.2">
      <c r="A49" s="52" t="s">
        <v>648</v>
      </c>
      <c r="B49" s="53"/>
      <c r="C49" s="33" t="s">
        <v>115</v>
      </c>
      <c r="D49" s="33" t="s">
        <v>154</v>
      </c>
      <c r="E49" s="69" t="s">
        <v>659</v>
      </c>
      <c r="F49" s="69" t="s">
        <v>122</v>
      </c>
      <c r="G49" s="69" t="s">
        <v>660</v>
      </c>
      <c r="H49" s="35">
        <v>42</v>
      </c>
      <c r="I49" s="53" t="s">
        <v>251</v>
      </c>
      <c r="J49" s="93">
        <v>585</v>
      </c>
      <c r="K49" s="94">
        <v>0</v>
      </c>
      <c r="L49" s="94">
        <v>15</v>
      </c>
      <c r="M49" s="94">
        <v>15</v>
      </c>
      <c r="N49" s="63">
        <v>8775</v>
      </c>
      <c r="O49" s="95">
        <v>18</v>
      </c>
      <c r="P49" s="95">
        <v>68</v>
      </c>
      <c r="Q49" s="131">
        <v>0.4</v>
      </c>
      <c r="R49" s="131">
        <v>489.6</v>
      </c>
      <c r="S49" s="222" t="s">
        <v>661</v>
      </c>
      <c r="T49" s="95">
        <v>0</v>
      </c>
      <c r="U49" s="63">
        <v>0</v>
      </c>
      <c r="V49" s="36"/>
      <c r="W49" s="63">
        <v>9264.6</v>
      </c>
      <c r="X49" s="95">
        <v>3000</v>
      </c>
      <c r="Y49" s="95">
        <v>1</v>
      </c>
      <c r="Z49" s="95">
        <v>225</v>
      </c>
      <c r="AA49" s="94">
        <v>225</v>
      </c>
      <c r="AB49" s="99" t="s">
        <v>662</v>
      </c>
      <c r="AC49" s="86">
        <v>0</v>
      </c>
      <c r="AD49" s="63">
        <v>3225</v>
      </c>
      <c r="AE49" s="63">
        <v>12489.6</v>
      </c>
    </row>
    <row r="50" spans="1:31" ht="61" x14ac:dyDescent="0.2">
      <c r="A50" s="52" t="s">
        <v>648</v>
      </c>
      <c r="B50" s="394" t="s">
        <v>1050</v>
      </c>
      <c r="C50" s="395" t="s">
        <v>115</v>
      </c>
      <c r="D50" s="395" t="s">
        <v>154</v>
      </c>
      <c r="E50" s="396" t="s">
        <v>649</v>
      </c>
      <c r="F50" s="396" t="s">
        <v>145</v>
      </c>
      <c r="G50" s="396" t="s">
        <v>611</v>
      </c>
      <c r="H50" s="35">
        <v>42</v>
      </c>
      <c r="I50" s="53" t="s">
        <v>251</v>
      </c>
      <c r="J50" s="93">
        <v>585</v>
      </c>
      <c r="K50" s="94">
        <v>0</v>
      </c>
      <c r="L50" s="94">
        <v>0</v>
      </c>
      <c r="M50" s="94">
        <v>0</v>
      </c>
      <c r="N50" s="63">
        <v>0</v>
      </c>
      <c r="O50" s="95">
        <v>0</v>
      </c>
      <c r="P50" s="95">
        <v>15</v>
      </c>
      <c r="Q50" s="131">
        <v>0.4</v>
      </c>
      <c r="R50" s="131">
        <v>0</v>
      </c>
      <c r="S50" s="222" t="s">
        <v>664</v>
      </c>
      <c r="T50" s="95">
        <v>0</v>
      </c>
      <c r="U50" s="63">
        <v>0</v>
      </c>
      <c r="V50" s="36" t="s">
        <v>45</v>
      </c>
      <c r="W50" s="63">
        <v>0</v>
      </c>
      <c r="X50" s="95">
        <v>0</v>
      </c>
      <c r="Y50" s="95">
        <v>0</v>
      </c>
      <c r="Z50" s="95">
        <v>175</v>
      </c>
      <c r="AA50" s="94">
        <v>0</v>
      </c>
      <c r="AB50" s="99" t="s">
        <v>665</v>
      </c>
      <c r="AC50" s="86">
        <v>0</v>
      </c>
      <c r="AD50" s="63">
        <v>0</v>
      </c>
      <c r="AE50" s="63">
        <v>0</v>
      </c>
    </row>
    <row r="51" spans="1:31" ht="50" customHeight="1" x14ac:dyDescent="0.2">
      <c r="A51" s="52" t="s">
        <v>648</v>
      </c>
      <c r="B51" s="53"/>
      <c r="C51" s="33" t="s">
        <v>115</v>
      </c>
      <c r="D51" s="33" t="s">
        <v>154</v>
      </c>
      <c r="E51" s="69" t="s">
        <v>659</v>
      </c>
      <c r="F51" s="69" t="s">
        <v>666</v>
      </c>
      <c r="G51" s="69" t="s">
        <v>667</v>
      </c>
      <c r="H51" s="35">
        <v>42</v>
      </c>
      <c r="I51" s="53" t="s">
        <v>251</v>
      </c>
      <c r="J51" s="93">
        <v>585</v>
      </c>
      <c r="K51" s="94">
        <v>14</v>
      </c>
      <c r="L51" s="94">
        <v>0</v>
      </c>
      <c r="M51" s="94">
        <v>14</v>
      </c>
      <c r="N51" s="63">
        <v>8190</v>
      </c>
      <c r="O51" s="63">
        <v>18</v>
      </c>
      <c r="P51" s="63">
        <v>68</v>
      </c>
      <c r="Q51" s="96">
        <v>0.4</v>
      </c>
      <c r="R51" s="96">
        <v>489.6</v>
      </c>
      <c r="S51" s="222" t="s">
        <v>668</v>
      </c>
      <c r="T51" s="63">
        <v>110</v>
      </c>
      <c r="U51" s="63">
        <v>1540</v>
      </c>
      <c r="V51" s="36" t="s">
        <v>669</v>
      </c>
      <c r="W51" s="63">
        <v>10219.6</v>
      </c>
      <c r="X51" s="63">
        <v>2800</v>
      </c>
      <c r="Y51" s="63">
        <v>1</v>
      </c>
      <c r="Z51" s="63">
        <v>225</v>
      </c>
      <c r="AA51" s="94">
        <v>225</v>
      </c>
      <c r="AB51" s="99" t="s">
        <v>670</v>
      </c>
      <c r="AC51" s="94">
        <v>0</v>
      </c>
      <c r="AD51" s="63">
        <v>3025</v>
      </c>
      <c r="AE51" s="63">
        <v>13244.6</v>
      </c>
    </row>
    <row r="52" spans="1:31" ht="55" customHeight="1" x14ac:dyDescent="0.2">
      <c r="A52" s="52" t="s">
        <v>648</v>
      </c>
      <c r="B52" s="53"/>
      <c r="C52" s="33" t="s">
        <v>115</v>
      </c>
      <c r="D52" s="33" t="s">
        <v>154</v>
      </c>
      <c r="E52" s="69" t="s">
        <v>659</v>
      </c>
      <c r="F52" s="69" t="s">
        <v>652</v>
      </c>
      <c r="G52" s="69" t="s">
        <v>653</v>
      </c>
      <c r="H52" s="35">
        <v>56</v>
      </c>
      <c r="I52" s="53" t="s">
        <v>251</v>
      </c>
      <c r="J52" s="93">
        <v>585</v>
      </c>
      <c r="K52" s="94">
        <v>15</v>
      </c>
      <c r="L52" s="94">
        <v>0</v>
      </c>
      <c r="M52" s="94">
        <v>15</v>
      </c>
      <c r="N52" s="63">
        <v>8775</v>
      </c>
      <c r="O52" s="95">
        <v>24</v>
      </c>
      <c r="P52" s="95">
        <v>68</v>
      </c>
      <c r="Q52" s="131">
        <v>0.4</v>
      </c>
      <c r="R52" s="131">
        <v>652.80000000000007</v>
      </c>
      <c r="S52" s="222" t="s">
        <v>671</v>
      </c>
      <c r="T52" s="95">
        <v>150</v>
      </c>
      <c r="U52" s="63">
        <v>2250</v>
      </c>
      <c r="V52" s="36" t="s">
        <v>655</v>
      </c>
      <c r="W52" s="63">
        <v>11677.8</v>
      </c>
      <c r="X52" s="95">
        <v>3000</v>
      </c>
      <c r="Y52" s="95">
        <v>1</v>
      </c>
      <c r="Z52" s="95">
        <v>225</v>
      </c>
      <c r="AA52" s="94">
        <v>225</v>
      </c>
      <c r="AB52" s="99" t="s">
        <v>672</v>
      </c>
      <c r="AC52" s="86">
        <v>0</v>
      </c>
      <c r="AD52" s="63">
        <v>3225</v>
      </c>
      <c r="AE52" s="63">
        <v>14902.8</v>
      </c>
    </row>
    <row r="53" spans="1:31" ht="37" x14ac:dyDescent="0.2">
      <c r="A53" s="52" t="s">
        <v>682</v>
      </c>
      <c r="B53" s="53"/>
      <c r="C53" s="33" t="s">
        <v>115</v>
      </c>
      <c r="D53" s="33" t="s">
        <v>154</v>
      </c>
      <c r="E53" s="69" t="s">
        <v>550</v>
      </c>
      <c r="F53" s="69" t="s">
        <v>694</v>
      </c>
      <c r="G53" s="69" t="s">
        <v>660</v>
      </c>
      <c r="H53" s="35">
        <v>42</v>
      </c>
      <c r="I53" s="53" t="s">
        <v>57</v>
      </c>
      <c r="J53" s="93">
        <v>585</v>
      </c>
      <c r="K53" s="94">
        <v>20</v>
      </c>
      <c r="L53" s="94">
        <v>0</v>
      </c>
      <c r="M53" s="94">
        <v>20</v>
      </c>
      <c r="N53" s="63">
        <v>11700</v>
      </c>
      <c r="O53" s="95">
        <v>28</v>
      </c>
      <c r="P53" s="95">
        <v>68</v>
      </c>
      <c r="Q53" s="131">
        <v>0.4</v>
      </c>
      <c r="R53" s="131">
        <v>761.60000000000014</v>
      </c>
      <c r="S53" s="82" t="s">
        <v>695</v>
      </c>
      <c r="T53" s="95">
        <v>0</v>
      </c>
      <c r="U53" s="63">
        <v>0</v>
      </c>
      <c r="V53" s="36" t="s">
        <v>45</v>
      </c>
      <c r="W53" s="63">
        <v>12461.6</v>
      </c>
      <c r="X53" s="95">
        <v>4000</v>
      </c>
      <c r="Y53" s="95">
        <v>1</v>
      </c>
      <c r="Z53" s="95">
        <v>313</v>
      </c>
      <c r="AA53" s="94">
        <v>313</v>
      </c>
      <c r="AB53" s="99" t="s">
        <v>696</v>
      </c>
      <c r="AC53" s="86">
        <v>0</v>
      </c>
      <c r="AD53" s="63">
        <v>4313</v>
      </c>
      <c r="AE53" s="63">
        <v>16774.599999999999</v>
      </c>
    </row>
    <row r="54" spans="1:31" ht="49" x14ac:dyDescent="0.2">
      <c r="A54" s="52" t="s">
        <v>682</v>
      </c>
      <c r="B54" s="394" t="s">
        <v>1057</v>
      </c>
      <c r="C54" s="395" t="s">
        <v>115</v>
      </c>
      <c r="D54" s="395" t="s">
        <v>154</v>
      </c>
      <c r="E54" s="396" t="s">
        <v>305</v>
      </c>
      <c r="F54" s="396" t="s">
        <v>1056</v>
      </c>
      <c r="G54" s="69" t="s">
        <v>698</v>
      </c>
      <c r="H54" s="35">
        <v>42</v>
      </c>
      <c r="I54" s="53" t="s">
        <v>57</v>
      </c>
      <c r="J54" s="93">
        <v>585</v>
      </c>
      <c r="K54" s="94">
        <v>0</v>
      </c>
      <c r="L54" s="94">
        <v>18</v>
      </c>
      <c r="M54" s="94">
        <v>18</v>
      </c>
      <c r="N54" s="63">
        <v>10530</v>
      </c>
      <c r="O54" s="95">
        <v>28</v>
      </c>
      <c r="P54" s="95">
        <v>47</v>
      </c>
      <c r="Q54" s="131">
        <v>0.4</v>
      </c>
      <c r="R54" s="131">
        <v>526.4</v>
      </c>
      <c r="S54" s="82"/>
      <c r="T54" s="95">
        <v>0</v>
      </c>
      <c r="U54" s="63">
        <v>0</v>
      </c>
      <c r="V54" s="36" t="s">
        <v>45</v>
      </c>
      <c r="W54" s="63">
        <v>11056.4</v>
      </c>
      <c r="X54" s="95">
        <v>3600</v>
      </c>
      <c r="Y54" s="95">
        <v>1</v>
      </c>
      <c r="Z54" s="95">
        <v>175</v>
      </c>
      <c r="AA54" s="94">
        <v>175</v>
      </c>
      <c r="AB54" s="99" t="s">
        <v>38</v>
      </c>
      <c r="AC54" s="86">
        <v>0</v>
      </c>
      <c r="AD54" s="63">
        <v>3775</v>
      </c>
      <c r="AE54" s="63">
        <v>14831.4</v>
      </c>
    </row>
    <row r="55" spans="1:31" ht="73" x14ac:dyDescent="0.2">
      <c r="A55" s="52" t="s">
        <v>682</v>
      </c>
      <c r="B55" s="394" t="s">
        <v>1051</v>
      </c>
      <c r="C55" s="395" t="s">
        <v>115</v>
      </c>
      <c r="D55" s="395" t="s">
        <v>154</v>
      </c>
      <c r="E55" s="396" t="s">
        <v>785</v>
      </c>
      <c r="F55" s="396" t="s">
        <v>1052</v>
      </c>
      <c r="G55" s="396" t="s">
        <v>698</v>
      </c>
      <c r="H55" s="399">
        <v>42</v>
      </c>
      <c r="I55" s="394" t="s">
        <v>57</v>
      </c>
      <c r="J55" s="400">
        <v>585</v>
      </c>
      <c r="K55" s="397">
        <v>0</v>
      </c>
      <c r="L55" s="397">
        <v>14</v>
      </c>
      <c r="M55" s="397">
        <v>14</v>
      </c>
      <c r="N55" s="97">
        <v>8190</v>
      </c>
      <c r="O55" s="398">
        <v>28</v>
      </c>
      <c r="P55" s="398">
        <v>55</v>
      </c>
      <c r="Q55" s="401">
        <v>0.4</v>
      </c>
      <c r="R55" s="401">
        <v>616</v>
      </c>
      <c r="S55" s="417"/>
      <c r="T55" s="398">
        <v>0</v>
      </c>
      <c r="U55" s="97">
        <v>0</v>
      </c>
      <c r="V55" s="403"/>
      <c r="W55" s="97">
        <v>8806</v>
      </c>
      <c r="X55" s="398">
        <v>2800</v>
      </c>
      <c r="Y55" s="398">
        <v>1</v>
      </c>
      <c r="Z55" s="398">
        <v>300</v>
      </c>
      <c r="AA55" s="397">
        <v>300</v>
      </c>
      <c r="AB55" s="412"/>
      <c r="AC55" s="413"/>
      <c r="AD55" s="97">
        <v>3100</v>
      </c>
      <c r="AE55" s="97">
        <v>11906</v>
      </c>
    </row>
    <row r="56" spans="1:31" ht="37" x14ac:dyDescent="0.2">
      <c r="A56" s="52" t="s">
        <v>682</v>
      </c>
      <c r="B56" s="53"/>
      <c r="C56" s="33" t="s">
        <v>115</v>
      </c>
      <c r="D56" s="33" t="s">
        <v>154</v>
      </c>
      <c r="E56" s="69" t="s">
        <v>314</v>
      </c>
      <c r="F56" s="69" t="s">
        <v>700</v>
      </c>
      <c r="G56" s="69" t="s">
        <v>685</v>
      </c>
      <c r="H56" s="35">
        <v>42</v>
      </c>
      <c r="I56" s="53" t="s">
        <v>57</v>
      </c>
      <c r="J56" s="93">
        <v>585</v>
      </c>
      <c r="K56" s="94">
        <v>0</v>
      </c>
      <c r="L56" s="94">
        <v>20</v>
      </c>
      <c r="M56" s="94">
        <v>20</v>
      </c>
      <c r="N56" s="63">
        <v>11700</v>
      </c>
      <c r="O56" s="95">
        <v>28</v>
      </c>
      <c r="P56" s="95">
        <v>12</v>
      </c>
      <c r="Q56" s="131">
        <v>0.4</v>
      </c>
      <c r="R56" s="131">
        <v>134.40000000000003</v>
      </c>
      <c r="S56" s="82" t="s">
        <v>701</v>
      </c>
      <c r="T56" s="95">
        <v>0</v>
      </c>
      <c r="U56" s="63">
        <v>0</v>
      </c>
      <c r="V56" s="36" t="s">
        <v>45</v>
      </c>
      <c r="W56" s="63">
        <v>11834.4</v>
      </c>
      <c r="X56" s="95">
        <v>4000</v>
      </c>
      <c r="Y56" s="95">
        <v>1</v>
      </c>
      <c r="Z56" s="95">
        <v>154</v>
      </c>
      <c r="AA56" s="94">
        <v>154</v>
      </c>
      <c r="AB56" s="99" t="s">
        <v>702</v>
      </c>
      <c r="AC56" s="86">
        <v>0</v>
      </c>
      <c r="AD56" s="63">
        <v>4154</v>
      </c>
      <c r="AE56" s="63">
        <v>15988.4</v>
      </c>
    </row>
    <row r="57" spans="1:31" ht="68" customHeight="1" x14ac:dyDescent="0.2">
      <c r="A57" s="52" t="s">
        <v>711</v>
      </c>
      <c r="B57" s="394" t="s">
        <v>1065</v>
      </c>
      <c r="C57" s="395" t="s">
        <v>115</v>
      </c>
      <c r="D57" s="395" t="s">
        <v>154</v>
      </c>
      <c r="E57" s="396" t="s">
        <v>297</v>
      </c>
      <c r="F57" s="396" t="s">
        <v>65</v>
      </c>
      <c r="G57" s="396" t="s">
        <v>722</v>
      </c>
      <c r="H57" s="35">
        <v>42</v>
      </c>
      <c r="I57" s="53" t="s">
        <v>57</v>
      </c>
      <c r="J57" s="93">
        <v>585</v>
      </c>
      <c r="K57" s="94">
        <v>0</v>
      </c>
      <c r="L57" s="397">
        <v>15</v>
      </c>
      <c r="M57" s="94">
        <v>15</v>
      </c>
      <c r="N57" s="63">
        <v>8775</v>
      </c>
      <c r="O57" s="95">
        <v>28</v>
      </c>
      <c r="P57" s="95">
        <v>26</v>
      </c>
      <c r="Q57" s="131">
        <v>0.4</v>
      </c>
      <c r="R57" s="131">
        <v>291.2</v>
      </c>
      <c r="S57" s="82" t="s">
        <v>743</v>
      </c>
      <c r="T57" s="95">
        <v>300</v>
      </c>
      <c r="U57" s="63">
        <v>4500</v>
      </c>
      <c r="V57" s="36" t="s">
        <v>719</v>
      </c>
      <c r="W57" s="63">
        <v>13566.2</v>
      </c>
      <c r="X57" s="95">
        <v>3000</v>
      </c>
      <c r="Y57" s="95">
        <v>1</v>
      </c>
      <c r="Z57" s="95">
        <v>170</v>
      </c>
      <c r="AA57" s="94">
        <v>170</v>
      </c>
      <c r="AB57" s="99" t="s">
        <v>744</v>
      </c>
      <c r="AC57" s="86">
        <v>0</v>
      </c>
      <c r="AD57" s="63">
        <v>3170</v>
      </c>
      <c r="AE57" s="63">
        <v>16736.2</v>
      </c>
    </row>
    <row r="58" spans="1:31" ht="61" customHeight="1" x14ac:dyDescent="0.2">
      <c r="A58" s="52" t="s">
        <v>711</v>
      </c>
      <c r="B58" s="53"/>
      <c r="C58" s="33" t="s">
        <v>115</v>
      </c>
      <c r="D58" s="33" t="s">
        <v>154</v>
      </c>
      <c r="E58" s="69" t="s">
        <v>297</v>
      </c>
      <c r="F58" s="69" t="s">
        <v>65</v>
      </c>
      <c r="G58" s="69" t="s">
        <v>745</v>
      </c>
      <c r="H58" s="35">
        <v>56</v>
      </c>
      <c r="I58" s="53" t="s">
        <v>57</v>
      </c>
      <c r="J58" s="93">
        <v>585</v>
      </c>
      <c r="K58" s="94">
        <v>18</v>
      </c>
      <c r="L58" s="94">
        <v>0</v>
      </c>
      <c r="M58" s="94">
        <v>18</v>
      </c>
      <c r="N58" s="63">
        <v>10530</v>
      </c>
      <c r="O58" s="95">
        <v>28</v>
      </c>
      <c r="P58" s="95">
        <v>26</v>
      </c>
      <c r="Q58" s="131">
        <v>0.4</v>
      </c>
      <c r="R58" s="131">
        <v>291.2</v>
      </c>
      <c r="S58" s="82" t="s">
        <v>746</v>
      </c>
      <c r="T58" s="95">
        <v>300</v>
      </c>
      <c r="U58" s="63">
        <v>5400</v>
      </c>
      <c r="V58" s="36" t="s">
        <v>747</v>
      </c>
      <c r="W58" s="63">
        <v>16221.2</v>
      </c>
      <c r="X58" s="95">
        <v>3600</v>
      </c>
      <c r="Y58" s="95">
        <v>1</v>
      </c>
      <c r="Z58" s="95">
        <v>170</v>
      </c>
      <c r="AA58" s="94">
        <v>170</v>
      </c>
      <c r="AB58" s="99" t="s">
        <v>748</v>
      </c>
      <c r="AC58" s="86">
        <v>0</v>
      </c>
      <c r="AD58" s="63">
        <v>3770</v>
      </c>
      <c r="AE58" s="63">
        <v>19991.2</v>
      </c>
    </row>
    <row r="59" spans="1:31" ht="48" customHeight="1" x14ac:dyDescent="0.2">
      <c r="A59" s="52" t="s">
        <v>711</v>
      </c>
      <c r="B59" s="53"/>
      <c r="C59" s="33" t="s">
        <v>115</v>
      </c>
      <c r="D59" s="33" t="s">
        <v>154</v>
      </c>
      <c r="E59" s="69" t="s">
        <v>749</v>
      </c>
      <c r="F59" s="69" t="s">
        <v>65</v>
      </c>
      <c r="G59" s="69" t="s">
        <v>745</v>
      </c>
      <c r="H59" s="35">
        <v>56</v>
      </c>
      <c r="I59" s="53" t="s">
        <v>57</v>
      </c>
      <c r="J59" s="93">
        <v>585</v>
      </c>
      <c r="K59" s="94">
        <v>0</v>
      </c>
      <c r="L59" s="94">
        <v>15</v>
      </c>
      <c r="M59" s="94">
        <v>15</v>
      </c>
      <c r="N59" s="63">
        <v>8775</v>
      </c>
      <c r="O59" s="95">
        <v>36</v>
      </c>
      <c r="P59" s="95">
        <v>10</v>
      </c>
      <c r="Q59" s="131">
        <v>0.4</v>
      </c>
      <c r="R59" s="131">
        <v>144</v>
      </c>
      <c r="S59" s="82" t="s">
        <v>750</v>
      </c>
      <c r="T59" s="95">
        <v>300</v>
      </c>
      <c r="U59" s="63">
        <v>4500</v>
      </c>
      <c r="V59" s="36" t="s">
        <v>747</v>
      </c>
      <c r="W59" s="63">
        <v>13419</v>
      </c>
      <c r="X59" s="95">
        <v>3000</v>
      </c>
      <c r="Y59" s="95">
        <v>1</v>
      </c>
      <c r="Z59" s="95">
        <v>175</v>
      </c>
      <c r="AA59" s="94">
        <v>175</v>
      </c>
      <c r="AB59" s="99" t="s">
        <v>751</v>
      </c>
      <c r="AC59" s="86">
        <v>0</v>
      </c>
      <c r="AD59" s="63">
        <v>3175</v>
      </c>
      <c r="AE59" s="63">
        <v>16594</v>
      </c>
    </row>
    <row r="60" spans="1:31" ht="73" x14ac:dyDescent="0.2">
      <c r="A60" s="52" t="s">
        <v>711</v>
      </c>
      <c r="B60" s="394" t="s">
        <v>1062</v>
      </c>
      <c r="C60" s="33" t="s">
        <v>115</v>
      </c>
      <c r="D60" s="33" t="s">
        <v>154</v>
      </c>
      <c r="E60" s="69" t="s">
        <v>649</v>
      </c>
      <c r="F60" s="69" t="s">
        <v>116</v>
      </c>
      <c r="G60" s="396" t="s">
        <v>722</v>
      </c>
      <c r="H60" s="399">
        <v>42</v>
      </c>
      <c r="I60" s="394" t="s">
        <v>507</v>
      </c>
      <c r="J60" s="400">
        <v>585</v>
      </c>
      <c r="K60" s="397">
        <v>17</v>
      </c>
      <c r="L60" s="397">
        <v>0</v>
      </c>
      <c r="M60" s="397">
        <v>17</v>
      </c>
      <c r="N60" s="97">
        <v>9945</v>
      </c>
      <c r="O60" s="398">
        <v>18</v>
      </c>
      <c r="P60" s="398">
        <v>15</v>
      </c>
      <c r="Q60" s="401">
        <v>0.4</v>
      </c>
      <c r="R60" s="401">
        <v>108</v>
      </c>
      <c r="S60" s="417"/>
      <c r="T60" s="398">
        <v>300</v>
      </c>
      <c r="U60" s="97">
        <v>5100</v>
      </c>
      <c r="V60" s="403"/>
      <c r="W60" s="97">
        <v>15153</v>
      </c>
      <c r="X60" s="398">
        <v>3400</v>
      </c>
      <c r="Y60" s="398">
        <v>1</v>
      </c>
      <c r="Z60" s="398">
        <v>250</v>
      </c>
      <c r="AA60" s="397">
        <v>250</v>
      </c>
      <c r="AB60" s="412"/>
      <c r="AC60" s="413"/>
      <c r="AD60" s="63">
        <v>3650</v>
      </c>
      <c r="AE60" s="63">
        <v>18803</v>
      </c>
    </row>
    <row r="61" spans="1:31" ht="57" customHeight="1" x14ac:dyDescent="0.2">
      <c r="A61" s="73" t="s">
        <v>711</v>
      </c>
      <c r="B61" s="121" t="s">
        <v>38</v>
      </c>
      <c r="C61" s="122" t="s">
        <v>115</v>
      </c>
      <c r="D61" s="122" t="s">
        <v>154</v>
      </c>
      <c r="E61" s="74" t="s">
        <v>752</v>
      </c>
      <c r="F61" s="74" t="s">
        <v>65</v>
      </c>
      <c r="G61" s="74" t="s">
        <v>132</v>
      </c>
      <c r="H61" s="124">
        <v>42</v>
      </c>
      <c r="I61" s="121" t="s">
        <v>57</v>
      </c>
      <c r="J61" s="77">
        <v>585</v>
      </c>
      <c r="K61" s="78">
        <v>0</v>
      </c>
      <c r="L61" s="78">
        <v>0</v>
      </c>
      <c r="M61" s="78">
        <v>0</v>
      </c>
      <c r="N61" s="79">
        <v>0</v>
      </c>
      <c r="O61" s="80">
        <v>0</v>
      </c>
      <c r="P61" s="80">
        <v>13</v>
      </c>
      <c r="Q61" s="127">
        <v>0.4</v>
      </c>
      <c r="R61" s="127">
        <v>0</v>
      </c>
      <c r="S61" s="128" t="s">
        <v>753</v>
      </c>
      <c r="T61" s="80">
        <v>0</v>
      </c>
      <c r="U61" s="79">
        <v>0</v>
      </c>
      <c r="V61" s="386" t="s">
        <v>679</v>
      </c>
      <c r="W61" s="79">
        <v>0</v>
      </c>
      <c r="X61" s="80">
        <v>0</v>
      </c>
      <c r="Y61" s="80">
        <v>0</v>
      </c>
      <c r="Z61" s="80">
        <v>205</v>
      </c>
      <c r="AA61" s="78">
        <v>0</v>
      </c>
      <c r="AB61" s="124" t="s">
        <v>754</v>
      </c>
      <c r="AC61" s="85"/>
      <c r="AD61" s="79">
        <v>0</v>
      </c>
      <c r="AE61" s="79">
        <v>0</v>
      </c>
    </row>
    <row r="62" spans="1:31" ht="68" customHeight="1" x14ac:dyDescent="0.2">
      <c r="A62" s="52" t="s">
        <v>783</v>
      </c>
      <c r="B62" s="53"/>
      <c r="C62" s="33" t="s">
        <v>115</v>
      </c>
      <c r="D62" s="33" t="s">
        <v>154</v>
      </c>
      <c r="E62" s="69" t="s">
        <v>752</v>
      </c>
      <c r="F62" s="69" t="s">
        <v>56</v>
      </c>
      <c r="G62" s="69" t="s">
        <v>134</v>
      </c>
      <c r="H62" s="35">
        <v>42</v>
      </c>
      <c r="I62" s="53" t="s">
        <v>57</v>
      </c>
      <c r="J62" s="93">
        <v>585</v>
      </c>
      <c r="K62" s="94">
        <v>16</v>
      </c>
      <c r="L62" s="94">
        <v>0</v>
      </c>
      <c r="M62" s="94">
        <v>16</v>
      </c>
      <c r="N62" s="63">
        <v>9360</v>
      </c>
      <c r="O62" s="95">
        <v>28</v>
      </c>
      <c r="P62" s="95">
        <v>13</v>
      </c>
      <c r="Q62" s="131">
        <v>0.4</v>
      </c>
      <c r="R62" s="131">
        <v>145.6</v>
      </c>
      <c r="S62" s="82" t="s">
        <v>784</v>
      </c>
      <c r="T62" s="95">
        <v>150</v>
      </c>
      <c r="U62" s="63">
        <v>2400</v>
      </c>
      <c r="V62" s="36" t="s">
        <v>719</v>
      </c>
      <c r="W62" s="63">
        <v>11905.6</v>
      </c>
      <c r="X62" s="95">
        <v>3200</v>
      </c>
      <c r="Y62" s="95">
        <v>0</v>
      </c>
      <c r="Z62" s="95">
        <v>0</v>
      </c>
      <c r="AA62" s="94">
        <v>0</v>
      </c>
      <c r="AB62" s="99" t="s">
        <v>577</v>
      </c>
      <c r="AC62" s="86">
        <v>0</v>
      </c>
      <c r="AD62" s="63">
        <v>3200</v>
      </c>
      <c r="AE62" s="63">
        <v>15105.6</v>
      </c>
    </row>
    <row r="63" spans="1:31" ht="48" customHeight="1" x14ac:dyDescent="0.2">
      <c r="A63" s="52" t="s">
        <v>783</v>
      </c>
      <c r="B63" s="53"/>
      <c r="C63" s="33" t="s">
        <v>115</v>
      </c>
      <c r="D63" s="33" t="s">
        <v>154</v>
      </c>
      <c r="E63" s="69" t="s">
        <v>785</v>
      </c>
      <c r="F63" s="69" t="s">
        <v>56</v>
      </c>
      <c r="G63" s="69" t="s">
        <v>134</v>
      </c>
      <c r="H63" s="35">
        <v>42</v>
      </c>
      <c r="I63" s="53" t="s">
        <v>57</v>
      </c>
      <c r="J63" s="93">
        <v>585</v>
      </c>
      <c r="K63" s="94">
        <v>20</v>
      </c>
      <c r="L63" s="94">
        <v>0</v>
      </c>
      <c r="M63" s="94">
        <v>20</v>
      </c>
      <c r="N63" s="63">
        <v>11700</v>
      </c>
      <c r="O63" s="95">
        <v>28</v>
      </c>
      <c r="P63" s="95">
        <v>32</v>
      </c>
      <c r="Q63" s="131">
        <v>0.4</v>
      </c>
      <c r="R63" s="131">
        <v>358.40000000000003</v>
      </c>
      <c r="S63" s="82" t="s">
        <v>786</v>
      </c>
      <c r="T63" s="95">
        <v>150</v>
      </c>
      <c r="U63" s="63">
        <v>3000</v>
      </c>
      <c r="V63" s="36" t="s">
        <v>719</v>
      </c>
      <c r="W63" s="63">
        <v>15058.4</v>
      </c>
      <c r="X63" s="95">
        <v>4000</v>
      </c>
      <c r="Y63" s="95">
        <v>0</v>
      </c>
      <c r="Z63" s="95">
        <v>0</v>
      </c>
      <c r="AA63" s="94">
        <v>0</v>
      </c>
      <c r="AB63" s="99" t="s">
        <v>577</v>
      </c>
      <c r="AC63" s="86">
        <v>0</v>
      </c>
      <c r="AD63" s="63">
        <v>4000</v>
      </c>
      <c r="AE63" s="63">
        <v>19058.400000000001</v>
      </c>
    </row>
    <row r="64" spans="1:31" ht="25" x14ac:dyDescent="0.2">
      <c r="A64" s="73" t="s">
        <v>787</v>
      </c>
      <c r="B64" s="121"/>
      <c r="C64" s="122" t="s">
        <v>115</v>
      </c>
      <c r="D64" s="122" t="s">
        <v>154</v>
      </c>
      <c r="E64" s="74" t="s">
        <v>157</v>
      </c>
      <c r="F64" s="74" t="s">
        <v>323</v>
      </c>
      <c r="G64" s="74" t="s">
        <v>800</v>
      </c>
      <c r="H64" s="124">
        <v>42</v>
      </c>
      <c r="I64" s="121" t="s">
        <v>57</v>
      </c>
      <c r="J64" s="77">
        <v>585</v>
      </c>
      <c r="K64" s="78">
        <v>0</v>
      </c>
      <c r="L64" s="78">
        <v>0</v>
      </c>
      <c r="M64" s="78">
        <v>0</v>
      </c>
      <c r="N64" s="79">
        <v>0</v>
      </c>
      <c r="O64" s="80">
        <v>0</v>
      </c>
      <c r="P64" s="80">
        <v>24</v>
      </c>
      <c r="Q64" s="127">
        <v>0.4</v>
      </c>
      <c r="R64" s="127">
        <v>0</v>
      </c>
      <c r="S64" s="82" t="s">
        <v>801</v>
      </c>
      <c r="T64" s="80">
        <v>0</v>
      </c>
      <c r="U64" s="79">
        <v>0</v>
      </c>
      <c r="V64" s="386" t="s">
        <v>45</v>
      </c>
      <c r="W64" s="79">
        <v>0</v>
      </c>
      <c r="X64" s="80">
        <v>0</v>
      </c>
      <c r="Y64" s="80">
        <v>0</v>
      </c>
      <c r="Z64" s="80">
        <v>225</v>
      </c>
      <c r="AA64" s="78">
        <v>0</v>
      </c>
      <c r="AB64" s="84" t="s">
        <v>802</v>
      </c>
      <c r="AC64" s="78">
        <v>0</v>
      </c>
      <c r="AD64" s="79">
        <v>0</v>
      </c>
      <c r="AE64" s="79">
        <v>0</v>
      </c>
    </row>
    <row r="65" spans="1:31" ht="52" customHeight="1" x14ac:dyDescent="0.2">
      <c r="A65" s="52" t="s">
        <v>787</v>
      </c>
      <c r="B65" s="53"/>
      <c r="C65" s="33" t="s">
        <v>115</v>
      </c>
      <c r="D65" s="33" t="s">
        <v>154</v>
      </c>
      <c r="E65" s="69" t="s">
        <v>157</v>
      </c>
      <c r="F65" s="69" t="s">
        <v>793</v>
      </c>
      <c r="G65" s="69" t="s">
        <v>128</v>
      </c>
      <c r="H65" s="35">
        <v>56</v>
      </c>
      <c r="I65" s="53" t="s">
        <v>57</v>
      </c>
      <c r="J65" s="93">
        <v>585</v>
      </c>
      <c r="K65" s="94">
        <v>0</v>
      </c>
      <c r="L65" s="94">
        <v>17</v>
      </c>
      <c r="M65" s="94">
        <v>17</v>
      </c>
      <c r="N65" s="63">
        <v>9945</v>
      </c>
      <c r="O65" s="95">
        <v>28</v>
      </c>
      <c r="P65" s="95">
        <v>24</v>
      </c>
      <c r="Q65" s="131">
        <v>0.4</v>
      </c>
      <c r="R65" s="131">
        <v>268.80000000000007</v>
      </c>
      <c r="S65" s="82" t="s">
        <v>803</v>
      </c>
      <c r="T65" s="95">
        <v>300</v>
      </c>
      <c r="U65" s="63">
        <v>5100</v>
      </c>
      <c r="V65" s="138" t="s">
        <v>790</v>
      </c>
      <c r="W65" s="63">
        <v>15313.8</v>
      </c>
      <c r="X65" s="95">
        <v>3400</v>
      </c>
      <c r="Y65" s="95">
        <v>1</v>
      </c>
      <c r="Z65" s="95">
        <v>225</v>
      </c>
      <c r="AA65" s="94">
        <v>225</v>
      </c>
      <c r="AB65" s="99" t="s">
        <v>804</v>
      </c>
      <c r="AC65" s="94">
        <v>0</v>
      </c>
      <c r="AD65" s="63">
        <v>3625</v>
      </c>
      <c r="AE65" s="63">
        <v>18938.8</v>
      </c>
    </row>
    <row r="66" spans="1:31" ht="55" customHeight="1" x14ac:dyDescent="0.2">
      <c r="A66" s="52" t="s">
        <v>787</v>
      </c>
      <c r="B66" s="53"/>
      <c r="C66" s="33" t="s">
        <v>115</v>
      </c>
      <c r="D66" s="33" t="s">
        <v>154</v>
      </c>
      <c r="E66" s="69" t="s">
        <v>454</v>
      </c>
      <c r="F66" s="69" t="s">
        <v>793</v>
      </c>
      <c r="G66" s="69" t="s">
        <v>128</v>
      </c>
      <c r="H66" s="35">
        <v>56</v>
      </c>
      <c r="I66" s="53" t="s">
        <v>57</v>
      </c>
      <c r="J66" s="93">
        <v>585</v>
      </c>
      <c r="K66" s="94">
        <v>15</v>
      </c>
      <c r="L66" s="94">
        <v>0</v>
      </c>
      <c r="M66" s="94">
        <v>15</v>
      </c>
      <c r="N66" s="63">
        <v>8775</v>
      </c>
      <c r="O66" s="95">
        <v>36</v>
      </c>
      <c r="P66" s="95">
        <v>16</v>
      </c>
      <c r="Q66" s="131">
        <v>0.4</v>
      </c>
      <c r="R66" s="131">
        <v>230.4</v>
      </c>
      <c r="S66" s="82" t="s">
        <v>805</v>
      </c>
      <c r="T66" s="95">
        <v>300</v>
      </c>
      <c r="U66" s="63">
        <v>4500</v>
      </c>
      <c r="V66" s="36" t="s">
        <v>655</v>
      </c>
      <c r="W66" s="63">
        <v>13505.4</v>
      </c>
      <c r="X66" s="95">
        <v>3000</v>
      </c>
      <c r="Y66" s="95">
        <v>1</v>
      </c>
      <c r="Z66" s="95">
        <v>225</v>
      </c>
      <c r="AA66" s="94">
        <v>225</v>
      </c>
      <c r="AB66" s="99" t="s">
        <v>806</v>
      </c>
      <c r="AC66" s="94">
        <v>0</v>
      </c>
      <c r="AD66" s="63">
        <v>3225</v>
      </c>
      <c r="AE66" s="63">
        <v>16730.400000000001</v>
      </c>
    </row>
    <row r="67" spans="1:31" ht="49" x14ac:dyDescent="0.2">
      <c r="A67" s="185" t="s">
        <v>815</v>
      </c>
      <c r="B67" s="185" t="s">
        <v>816</v>
      </c>
      <c r="C67" s="33" t="s">
        <v>39</v>
      </c>
      <c r="D67" s="33" t="s">
        <v>154</v>
      </c>
      <c r="E67" s="69" t="s">
        <v>179</v>
      </c>
      <c r="F67" s="69" t="s">
        <v>404</v>
      </c>
      <c r="G67" s="69" t="s">
        <v>405</v>
      </c>
      <c r="H67" s="35">
        <v>45</v>
      </c>
      <c r="I67" s="53" t="s">
        <v>44</v>
      </c>
      <c r="J67" s="93">
        <v>1200</v>
      </c>
      <c r="K67" s="94">
        <v>0</v>
      </c>
      <c r="L67" s="94">
        <v>0</v>
      </c>
      <c r="M67" s="94">
        <v>0</v>
      </c>
      <c r="N67" s="63">
        <v>0</v>
      </c>
      <c r="O67" s="95">
        <v>0</v>
      </c>
      <c r="P67" s="95">
        <v>0</v>
      </c>
      <c r="Q67" s="131">
        <v>0.4</v>
      </c>
      <c r="R67" s="131">
        <v>0</v>
      </c>
      <c r="S67" s="82"/>
      <c r="T67" s="63">
        <v>0</v>
      </c>
      <c r="U67" s="63">
        <v>0</v>
      </c>
      <c r="V67" s="36"/>
      <c r="W67" s="63">
        <v>0</v>
      </c>
      <c r="X67" s="63">
        <v>0</v>
      </c>
      <c r="Y67" s="63">
        <v>0</v>
      </c>
      <c r="Z67" s="63">
        <v>980</v>
      </c>
      <c r="AA67" s="94">
        <v>0</v>
      </c>
      <c r="AB67" s="35" t="s">
        <v>817</v>
      </c>
      <c r="AC67" s="94">
        <v>0</v>
      </c>
      <c r="AD67" s="63">
        <v>0</v>
      </c>
      <c r="AE67" s="63">
        <v>0</v>
      </c>
    </row>
    <row r="68" spans="1:31" ht="59" customHeight="1" x14ac:dyDescent="0.2">
      <c r="A68" s="52" t="s">
        <v>820</v>
      </c>
      <c r="B68" s="245" t="s">
        <v>442</v>
      </c>
      <c r="C68" s="163" t="s">
        <v>39</v>
      </c>
      <c r="D68" s="163" t="s">
        <v>154</v>
      </c>
      <c r="E68" s="164" t="s">
        <v>649</v>
      </c>
      <c r="F68" s="164" t="s">
        <v>399</v>
      </c>
      <c r="G68" s="164" t="s">
        <v>821</v>
      </c>
      <c r="H68" s="35">
        <v>45</v>
      </c>
      <c r="I68" s="165" t="s">
        <v>251</v>
      </c>
      <c r="J68" s="93">
        <v>585</v>
      </c>
      <c r="K68" s="94">
        <v>17</v>
      </c>
      <c r="L68" s="94">
        <v>0</v>
      </c>
      <c r="M68" s="94">
        <v>17</v>
      </c>
      <c r="N68" s="63">
        <v>9945</v>
      </c>
      <c r="O68" s="95">
        <v>14</v>
      </c>
      <c r="P68" s="95">
        <v>116</v>
      </c>
      <c r="Q68" s="131">
        <v>0.4</v>
      </c>
      <c r="R68" s="131">
        <v>649.60000000000014</v>
      </c>
      <c r="S68" s="222" t="s">
        <v>822</v>
      </c>
      <c r="T68" s="95">
        <v>310</v>
      </c>
      <c r="U68" s="63">
        <v>5270</v>
      </c>
      <c r="V68" s="36" t="s">
        <v>823</v>
      </c>
      <c r="W68" s="63">
        <v>15864.6</v>
      </c>
      <c r="X68" s="95">
        <v>3400</v>
      </c>
      <c r="Y68" s="63">
        <v>1</v>
      </c>
      <c r="Z68" s="63">
        <v>625</v>
      </c>
      <c r="AA68" s="94">
        <v>625</v>
      </c>
      <c r="AB68" s="99" t="s">
        <v>824</v>
      </c>
      <c r="AC68" s="86">
        <v>0</v>
      </c>
      <c r="AD68" s="63">
        <v>4025</v>
      </c>
      <c r="AE68" s="63">
        <v>19889.599999999999</v>
      </c>
    </row>
    <row r="69" spans="1:31" ht="58" customHeight="1" x14ac:dyDescent="0.2">
      <c r="A69" s="52" t="s">
        <v>820</v>
      </c>
      <c r="B69" s="394" t="s">
        <v>1061</v>
      </c>
      <c r="C69" s="98" t="s">
        <v>39</v>
      </c>
      <c r="D69" s="98" t="s">
        <v>154</v>
      </c>
      <c r="E69" s="409" t="s">
        <v>649</v>
      </c>
      <c r="F69" s="409" t="s">
        <v>399</v>
      </c>
      <c r="G69" s="164" t="s">
        <v>821</v>
      </c>
      <c r="H69" s="35">
        <v>45</v>
      </c>
      <c r="I69" s="165" t="s">
        <v>251</v>
      </c>
      <c r="J69" s="93">
        <v>585</v>
      </c>
      <c r="K69" s="94">
        <v>0</v>
      </c>
      <c r="L69" s="94">
        <v>0</v>
      </c>
      <c r="M69" s="94">
        <v>0</v>
      </c>
      <c r="N69" s="63">
        <v>0</v>
      </c>
      <c r="O69" s="95">
        <v>0</v>
      </c>
      <c r="P69" s="95">
        <v>116</v>
      </c>
      <c r="Q69" s="131">
        <v>0.4</v>
      </c>
      <c r="R69" s="131">
        <v>0</v>
      </c>
      <c r="S69" s="222" t="s">
        <v>822</v>
      </c>
      <c r="T69" s="95">
        <v>0</v>
      </c>
      <c r="U69" s="63">
        <v>0</v>
      </c>
      <c r="V69" s="390" t="s">
        <v>823</v>
      </c>
      <c r="W69" s="63">
        <v>0</v>
      </c>
      <c r="X69" s="95">
        <v>0</v>
      </c>
      <c r="Y69" s="63">
        <v>0</v>
      </c>
      <c r="Z69" s="63">
        <v>625</v>
      </c>
      <c r="AA69" s="94">
        <v>0</v>
      </c>
      <c r="AB69" s="99" t="s">
        <v>826</v>
      </c>
      <c r="AC69" s="86">
        <v>0</v>
      </c>
      <c r="AD69" s="63">
        <v>0</v>
      </c>
      <c r="AE69" s="63">
        <v>0</v>
      </c>
    </row>
    <row r="70" spans="1:31" ht="70" customHeight="1" x14ac:dyDescent="0.2">
      <c r="A70" s="52" t="s">
        <v>820</v>
      </c>
      <c r="B70" s="53"/>
      <c r="C70" s="163" t="s">
        <v>39</v>
      </c>
      <c r="D70" s="163" t="s">
        <v>154</v>
      </c>
      <c r="E70" s="164" t="s">
        <v>458</v>
      </c>
      <c r="F70" s="164" t="s">
        <v>827</v>
      </c>
      <c r="G70" s="69" t="s">
        <v>201</v>
      </c>
      <c r="H70" s="35">
        <v>45</v>
      </c>
      <c r="I70" s="165" t="s">
        <v>57</v>
      </c>
      <c r="J70" s="93">
        <v>585</v>
      </c>
      <c r="K70" s="94">
        <v>0</v>
      </c>
      <c r="L70" s="94">
        <v>17</v>
      </c>
      <c r="M70" s="94">
        <v>17</v>
      </c>
      <c r="N70" s="63">
        <v>9945</v>
      </c>
      <c r="O70" s="95">
        <v>28</v>
      </c>
      <c r="P70" s="95">
        <v>116</v>
      </c>
      <c r="Q70" s="131">
        <v>0.4</v>
      </c>
      <c r="R70" s="131">
        <v>1299.2000000000003</v>
      </c>
      <c r="S70" s="222" t="s">
        <v>828</v>
      </c>
      <c r="T70" s="95">
        <v>235</v>
      </c>
      <c r="U70" s="63">
        <v>3995</v>
      </c>
      <c r="V70" s="36" t="s">
        <v>829</v>
      </c>
      <c r="W70" s="63">
        <v>15239.2</v>
      </c>
      <c r="X70" s="95">
        <v>3400</v>
      </c>
      <c r="Y70" s="63">
        <v>1</v>
      </c>
      <c r="Z70" s="63">
        <v>459</v>
      </c>
      <c r="AA70" s="94">
        <v>459</v>
      </c>
      <c r="AB70" s="99" t="s">
        <v>830</v>
      </c>
      <c r="AC70" s="86">
        <v>0</v>
      </c>
      <c r="AD70" s="63">
        <v>3859</v>
      </c>
      <c r="AE70" s="63">
        <v>19098.2</v>
      </c>
    </row>
    <row r="71" spans="1:31" ht="37" x14ac:dyDescent="0.2">
      <c r="A71" s="289" t="s">
        <v>893</v>
      </c>
      <c r="B71" s="53" t="s">
        <v>880</v>
      </c>
      <c r="C71" s="33" t="s">
        <v>115</v>
      </c>
      <c r="D71" s="33" t="s">
        <v>154</v>
      </c>
      <c r="E71" s="69" t="s">
        <v>150</v>
      </c>
      <c r="F71" s="211" t="s">
        <v>278</v>
      </c>
      <c r="G71" s="69" t="s">
        <v>894</v>
      </c>
      <c r="H71" s="290">
        <v>42</v>
      </c>
      <c r="I71" s="138" t="s">
        <v>351</v>
      </c>
      <c r="J71" s="212">
        <v>765</v>
      </c>
      <c r="K71" s="212">
        <v>0</v>
      </c>
      <c r="L71" s="212">
        <v>0</v>
      </c>
      <c r="M71" s="94">
        <v>0</v>
      </c>
      <c r="N71" s="63">
        <v>0</v>
      </c>
      <c r="O71" s="95">
        <v>0</v>
      </c>
      <c r="P71" s="95">
        <v>153</v>
      </c>
      <c r="Q71" s="131">
        <v>0</v>
      </c>
      <c r="R71" s="131">
        <v>0</v>
      </c>
      <c r="S71" s="226" t="s">
        <v>895</v>
      </c>
      <c r="T71" s="95">
        <v>0</v>
      </c>
      <c r="U71" s="63">
        <v>0</v>
      </c>
      <c r="V71" s="36"/>
      <c r="W71" s="63">
        <v>0</v>
      </c>
      <c r="X71" s="95">
        <v>0</v>
      </c>
      <c r="Y71" s="95">
        <v>0</v>
      </c>
      <c r="Z71" s="95">
        <v>0</v>
      </c>
      <c r="AA71" s="94">
        <v>0</v>
      </c>
      <c r="AB71" s="99" t="s">
        <v>45</v>
      </c>
      <c r="AC71" s="86">
        <v>0</v>
      </c>
      <c r="AD71" s="63">
        <v>0</v>
      </c>
      <c r="AE71" s="63">
        <v>0</v>
      </c>
    </row>
    <row r="72" spans="1:31" ht="37" x14ac:dyDescent="0.2">
      <c r="A72" s="203" t="s">
        <v>897</v>
      </c>
      <c r="B72" s="138"/>
      <c r="C72" s="33" t="s">
        <v>115</v>
      </c>
      <c r="D72" s="33" t="s">
        <v>154</v>
      </c>
      <c r="E72" s="69" t="s">
        <v>307</v>
      </c>
      <c r="F72" s="33" t="s">
        <v>902</v>
      </c>
      <c r="G72" s="211" t="s">
        <v>903</v>
      </c>
      <c r="H72" s="290">
        <v>42</v>
      </c>
      <c r="I72" s="138" t="s">
        <v>44</v>
      </c>
      <c r="J72" s="212">
        <v>753</v>
      </c>
      <c r="K72" s="212">
        <v>0</v>
      </c>
      <c r="L72" s="212">
        <v>15</v>
      </c>
      <c r="M72" s="94">
        <v>15</v>
      </c>
      <c r="N72" s="63">
        <v>11295</v>
      </c>
      <c r="O72" s="95">
        <v>540</v>
      </c>
      <c r="P72" s="95">
        <v>3.35</v>
      </c>
      <c r="Q72" s="131">
        <v>0</v>
      </c>
      <c r="R72" s="131">
        <v>1809</v>
      </c>
      <c r="S72" s="82" t="s">
        <v>899</v>
      </c>
      <c r="T72" s="95">
        <v>0</v>
      </c>
      <c r="U72" s="63">
        <v>0</v>
      </c>
      <c r="V72" s="36"/>
      <c r="W72" s="63">
        <v>13104</v>
      </c>
      <c r="X72" s="95">
        <v>3000</v>
      </c>
      <c r="Y72" s="95">
        <v>0</v>
      </c>
      <c r="Z72" s="95">
        <v>0</v>
      </c>
      <c r="AA72" s="94">
        <v>0</v>
      </c>
      <c r="AB72" s="99" t="s">
        <v>45</v>
      </c>
      <c r="AC72" s="86">
        <v>5523</v>
      </c>
      <c r="AD72" s="63">
        <v>8523</v>
      </c>
      <c r="AE72" s="63">
        <v>21627</v>
      </c>
    </row>
    <row r="73" spans="1:31" ht="37" x14ac:dyDescent="0.2">
      <c r="A73" s="203" t="s">
        <v>908</v>
      </c>
      <c r="B73" s="138"/>
      <c r="C73" s="33" t="s">
        <v>115</v>
      </c>
      <c r="D73" s="33" t="s">
        <v>154</v>
      </c>
      <c r="E73" s="69" t="s">
        <v>307</v>
      </c>
      <c r="F73" s="33" t="s">
        <v>902</v>
      </c>
      <c r="G73" s="211" t="s">
        <v>903</v>
      </c>
      <c r="H73" s="290">
        <v>42</v>
      </c>
      <c r="I73" s="138" t="s">
        <v>44</v>
      </c>
      <c r="J73" s="212">
        <v>753</v>
      </c>
      <c r="K73" s="212">
        <v>0</v>
      </c>
      <c r="L73" s="212">
        <v>3</v>
      </c>
      <c r="M73" s="94">
        <v>3</v>
      </c>
      <c r="N73" s="63">
        <v>2259</v>
      </c>
      <c r="O73" s="95">
        <v>108</v>
      </c>
      <c r="P73" s="95">
        <v>3.35</v>
      </c>
      <c r="Q73" s="131">
        <v>0</v>
      </c>
      <c r="R73" s="131">
        <v>361.8</v>
      </c>
      <c r="S73" s="82" t="s">
        <v>909</v>
      </c>
      <c r="T73" s="95">
        <v>0</v>
      </c>
      <c r="U73" s="63">
        <v>0</v>
      </c>
      <c r="V73" s="36"/>
      <c r="W73" s="63">
        <v>2620.8000000000002</v>
      </c>
      <c r="X73" s="95">
        <v>600</v>
      </c>
      <c r="Y73" s="95">
        <v>0</v>
      </c>
      <c r="Z73" s="95">
        <v>0</v>
      </c>
      <c r="AA73" s="94">
        <v>0</v>
      </c>
      <c r="AB73" s="99" t="s">
        <v>45</v>
      </c>
      <c r="AC73" s="86">
        <v>0</v>
      </c>
      <c r="AD73" s="63">
        <v>600</v>
      </c>
      <c r="AE73" s="63">
        <v>3220.8</v>
      </c>
    </row>
    <row r="74" spans="1:31" ht="37" x14ac:dyDescent="0.2">
      <c r="A74" s="203" t="s">
        <v>908</v>
      </c>
      <c r="B74" s="138"/>
      <c r="C74" s="33" t="s">
        <v>115</v>
      </c>
      <c r="D74" s="33" t="s">
        <v>154</v>
      </c>
      <c r="E74" s="69" t="s">
        <v>307</v>
      </c>
      <c r="F74" s="69" t="s">
        <v>910</v>
      </c>
      <c r="G74" s="69" t="s">
        <v>911</v>
      </c>
      <c r="H74" s="290">
        <v>42</v>
      </c>
      <c r="I74" s="138" t="s">
        <v>44</v>
      </c>
      <c r="J74" s="212">
        <v>753</v>
      </c>
      <c r="K74" s="212">
        <v>2</v>
      </c>
      <c r="L74" s="212">
        <v>0</v>
      </c>
      <c r="M74" s="94">
        <v>2</v>
      </c>
      <c r="N74" s="63">
        <v>1506</v>
      </c>
      <c r="O74" s="95">
        <v>72</v>
      </c>
      <c r="P74" s="95">
        <v>3.35</v>
      </c>
      <c r="Q74" s="131">
        <v>0</v>
      </c>
      <c r="R74" s="131">
        <v>241.20000000000002</v>
      </c>
      <c r="S74" s="82" t="s">
        <v>909</v>
      </c>
      <c r="T74" s="95">
        <v>0</v>
      </c>
      <c r="U74" s="63">
        <v>0</v>
      </c>
      <c r="V74" s="36"/>
      <c r="W74" s="63">
        <v>1747.2</v>
      </c>
      <c r="X74" s="95">
        <v>400</v>
      </c>
      <c r="Y74" s="95">
        <v>0</v>
      </c>
      <c r="Z74" s="95">
        <v>0</v>
      </c>
      <c r="AA74" s="94">
        <v>0</v>
      </c>
      <c r="AB74" s="99" t="s">
        <v>45</v>
      </c>
      <c r="AC74" s="86">
        <v>0</v>
      </c>
      <c r="AD74" s="63">
        <v>400</v>
      </c>
      <c r="AE74" s="63">
        <v>2147.1999999999998</v>
      </c>
    </row>
    <row r="75" spans="1:31" ht="37" x14ac:dyDescent="0.2">
      <c r="A75" s="203" t="s">
        <v>913</v>
      </c>
      <c r="B75" s="138"/>
      <c r="C75" s="33" t="s">
        <v>115</v>
      </c>
      <c r="D75" s="33" t="s">
        <v>154</v>
      </c>
      <c r="E75" s="69" t="s">
        <v>150</v>
      </c>
      <c r="F75" s="69" t="s">
        <v>910</v>
      </c>
      <c r="G75" s="69" t="s">
        <v>911</v>
      </c>
      <c r="H75" s="290">
        <v>42</v>
      </c>
      <c r="I75" s="138" t="s">
        <v>44</v>
      </c>
      <c r="J75" s="212">
        <v>753</v>
      </c>
      <c r="K75" s="212">
        <v>16</v>
      </c>
      <c r="L75" s="212">
        <v>0</v>
      </c>
      <c r="M75" s="94">
        <v>16</v>
      </c>
      <c r="N75" s="151">
        <v>12048</v>
      </c>
      <c r="O75" s="95">
        <v>576</v>
      </c>
      <c r="P75" s="95">
        <v>3.35</v>
      </c>
      <c r="Q75" s="131">
        <v>0</v>
      </c>
      <c r="R75" s="131">
        <v>1929.6000000000001</v>
      </c>
      <c r="S75" s="226" t="s">
        <v>914</v>
      </c>
      <c r="T75" s="95">
        <v>0</v>
      </c>
      <c r="U75" s="63">
        <v>0</v>
      </c>
      <c r="V75" s="36" t="s">
        <v>45</v>
      </c>
      <c r="W75" s="63">
        <v>13977.6</v>
      </c>
      <c r="X75" s="95">
        <v>3200</v>
      </c>
      <c r="Y75" s="95">
        <v>0</v>
      </c>
      <c r="Z75" s="95">
        <v>0</v>
      </c>
      <c r="AA75" s="94">
        <v>0</v>
      </c>
      <c r="AB75" s="99" t="s">
        <v>45</v>
      </c>
      <c r="AC75" s="86">
        <v>5523</v>
      </c>
      <c r="AD75" s="63">
        <v>8723</v>
      </c>
      <c r="AE75" s="63">
        <v>22700.6</v>
      </c>
    </row>
    <row r="76" spans="1:31" ht="25" x14ac:dyDescent="0.2">
      <c r="A76" s="203" t="s">
        <v>913</v>
      </c>
      <c r="B76" s="138"/>
      <c r="C76" s="33" t="s">
        <v>115</v>
      </c>
      <c r="D76" s="33" t="s">
        <v>154</v>
      </c>
      <c r="E76" s="69" t="s">
        <v>150</v>
      </c>
      <c r="F76" s="69" t="s">
        <v>148</v>
      </c>
      <c r="G76" s="211" t="s">
        <v>132</v>
      </c>
      <c r="H76" s="290">
        <v>42</v>
      </c>
      <c r="I76" s="138" t="s">
        <v>44</v>
      </c>
      <c r="J76" s="212">
        <v>1200</v>
      </c>
      <c r="K76" s="212">
        <v>0</v>
      </c>
      <c r="L76" s="212">
        <v>18</v>
      </c>
      <c r="M76" s="94">
        <v>18</v>
      </c>
      <c r="N76" s="63">
        <v>21600</v>
      </c>
      <c r="O76" s="95">
        <v>648</v>
      </c>
      <c r="P76" s="95">
        <v>3.35</v>
      </c>
      <c r="Q76" s="131">
        <v>0</v>
      </c>
      <c r="R76" s="131">
        <v>2170.8000000000002</v>
      </c>
      <c r="S76" s="226" t="s">
        <v>899</v>
      </c>
      <c r="T76" s="95">
        <v>0</v>
      </c>
      <c r="U76" s="63">
        <v>0</v>
      </c>
      <c r="V76" s="36" t="s">
        <v>45</v>
      </c>
      <c r="W76" s="63">
        <v>23770.799999999999</v>
      </c>
      <c r="X76" s="95">
        <v>3600</v>
      </c>
      <c r="Y76" s="95">
        <v>0</v>
      </c>
      <c r="Z76" s="95">
        <v>0</v>
      </c>
      <c r="AA76" s="94">
        <v>0</v>
      </c>
      <c r="AB76" s="99" t="s">
        <v>45</v>
      </c>
      <c r="AC76" s="86">
        <v>5523</v>
      </c>
      <c r="AD76" s="63">
        <v>9123</v>
      </c>
      <c r="AE76" s="63">
        <v>32893.800000000003</v>
      </c>
    </row>
    <row r="77" spans="1:31" ht="37" x14ac:dyDescent="0.2">
      <c r="A77" s="203" t="s">
        <v>913</v>
      </c>
      <c r="B77" s="138"/>
      <c r="C77" s="33" t="s">
        <v>115</v>
      </c>
      <c r="D77" s="33" t="s">
        <v>154</v>
      </c>
      <c r="E77" s="69" t="s">
        <v>150</v>
      </c>
      <c r="F77" s="69" t="s">
        <v>918</v>
      </c>
      <c r="G77" s="69" t="s">
        <v>745</v>
      </c>
      <c r="H77" s="290">
        <v>56</v>
      </c>
      <c r="I77" s="138" t="s">
        <v>44</v>
      </c>
      <c r="J77" s="212">
        <v>1200</v>
      </c>
      <c r="K77" s="212">
        <v>0</v>
      </c>
      <c r="L77" s="212">
        <v>18</v>
      </c>
      <c r="M77" s="94">
        <v>18</v>
      </c>
      <c r="N77" s="63">
        <v>21600</v>
      </c>
      <c r="O77" s="95">
        <v>648</v>
      </c>
      <c r="P77" s="95">
        <v>3.35</v>
      </c>
      <c r="Q77" s="131">
        <v>0</v>
      </c>
      <c r="R77" s="131">
        <v>2170.8000000000002</v>
      </c>
      <c r="S77" s="226" t="s">
        <v>899</v>
      </c>
      <c r="T77" s="95">
        <v>0</v>
      </c>
      <c r="U77" s="63">
        <v>0</v>
      </c>
      <c r="V77" s="36" t="s">
        <v>45</v>
      </c>
      <c r="W77" s="63">
        <v>23770.799999999999</v>
      </c>
      <c r="X77" s="95">
        <v>3600</v>
      </c>
      <c r="Y77" s="95">
        <v>0</v>
      </c>
      <c r="Z77" s="95">
        <v>0</v>
      </c>
      <c r="AA77" s="94">
        <v>0</v>
      </c>
      <c r="AB77" s="99" t="s">
        <v>45</v>
      </c>
      <c r="AC77" s="86">
        <v>0</v>
      </c>
      <c r="AD77" s="63">
        <v>3600</v>
      </c>
      <c r="AE77" s="63">
        <v>27370.799999999999</v>
      </c>
    </row>
    <row r="78" spans="1:31" ht="17" x14ac:dyDescent="0.2">
      <c r="A78" s="456" t="s">
        <v>1072</v>
      </c>
      <c r="B78" s="436"/>
      <c r="C78" s="436"/>
      <c r="D78" s="436"/>
      <c r="E78" s="436"/>
      <c r="F78" s="436"/>
      <c r="G78" s="436"/>
      <c r="H78" s="436"/>
      <c r="I78" s="436"/>
      <c r="J78" s="436"/>
      <c r="K78" s="457">
        <f>SUM(K2:K77)</f>
        <v>451</v>
      </c>
      <c r="L78" s="457">
        <f t="shared" ref="L78:M78" si="0">SUM(L2:L77)</f>
        <v>695</v>
      </c>
      <c r="M78" s="457">
        <f t="shared" si="0"/>
        <v>1146</v>
      </c>
      <c r="N78" s="436"/>
      <c r="O78" s="436"/>
      <c r="P78" s="436"/>
      <c r="Q78" s="436"/>
      <c r="R78" s="436"/>
      <c r="S78" s="436"/>
      <c r="T78" s="436"/>
      <c r="U78" s="436"/>
      <c r="V78" s="436"/>
      <c r="W78" s="436"/>
      <c r="X78" s="436"/>
      <c r="Y78" s="436"/>
      <c r="Z78" s="436"/>
      <c r="AA78" s="436"/>
      <c r="AB78" s="436"/>
      <c r="AC78" s="436"/>
      <c r="AD78" s="458">
        <f>SUM(AD2:AD77)</f>
        <v>309435</v>
      </c>
    </row>
  </sheetData>
  <conditionalFormatting sqref="A1:AE77 A78">
    <cfRule type="cellIs" dxfId="68" priority="8" operator="equal">
      <formula>3495</formula>
    </cfRule>
  </conditionalFormatting>
  <conditionalFormatting sqref="F1">
    <cfRule type="containsText" dxfId="67" priority="11" operator="containsText" text="3">
      <formula>NOT(ISERROR(SEARCH("3",#REF!)))</formula>
    </cfRule>
  </conditionalFormatting>
  <conditionalFormatting sqref="F1:F29">
    <cfRule type="cellIs" dxfId="66" priority="9" operator="equal">
      <formula>3</formula>
    </cfRule>
  </conditionalFormatting>
  <conditionalFormatting sqref="F1">
    <cfRule type="containsText" dxfId="65" priority="10" operator="containsText" text="3&#10;COURSE&#10;CODE">
      <formula>NOT(ISERROR(SEARCH("3
COURSE
CODE",#REF!)))</formula>
    </cfRule>
  </conditionalFormatting>
  <conditionalFormatting sqref="F2:F8">
    <cfRule type="containsText" dxfId="64" priority="7" operator="containsText" text="3&#10;COURSE&#10;CODE">
      <formula>NOT(ISERROR(SEARCH("3
COURSE
CODE",#REF!)))</formula>
    </cfRule>
  </conditionalFormatting>
  <conditionalFormatting sqref="F9:F29">
    <cfRule type="containsText" dxfId="63" priority="6" operator="containsText" text="3&#10;COURSE&#10;CODE">
      <formula>NOT(ISERROR(SEARCH("3
COURSE
CODE",#REF!)))</formula>
    </cfRule>
  </conditionalFormatting>
  <conditionalFormatting sqref="G29">
    <cfRule type="cellIs" dxfId="62" priority="5" operator="equal">
      <formula>3</formula>
    </cfRule>
  </conditionalFormatting>
  <conditionalFormatting sqref="G29">
    <cfRule type="containsText" dxfId="61" priority="4" operator="containsText" text="3&#10;COURSE&#10;CODE">
      <formula>NOT(ISERROR(SEARCH("3
COURSE
CODE",#REF!)))</formula>
    </cfRule>
  </conditionalFormatting>
  <conditionalFormatting sqref="F30:F75">
    <cfRule type="containsText" dxfId="60" priority="3" operator="containsText" text="3&#10;COURSE&#10;CODE">
      <formula>NOT(ISERROR(SEARCH("3
COURSE
CODE",#REF!)))</formula>
    </cfRule>
  </conditionalFormatting>
  <conditionalFormatting sqref="F30:F77">
    <cfRule type="cellIs" dxfId="59" priority="2" operator="equal">
      <formula>3</formula>
    </cfRule>
  </conditionalFormatting>
  <conditionalFormatting sqref="F77">
    <cfRule type="containsText" dxfId="58" priority="1" operator="containsText" text="3&#10;COURSE&#10;CODE">
      <formula>NOT(ISERROR(SEARCH("3
COURSE
CODE",#REF!)))</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84B17-0E50-4C4B-A30A-83EEB401971C}">
  <dimension ref="A1:AE50"/>
  <sheetViews>
    <sheetView zoomScale="120" zoomScaleNormal="120" workbookViewId="0">
      <selection activeCell="J44" sqref="J44"/>
    </sheetView>
  </sheetViews>
  <sheetFormatPr baseColWidth="10" defaultRowHeight="16" x14ac:dyDescent="0.2"/>
  <cols>
    <col min="3" max="3" width="8" customWidth="1"/>
    <col min="4" max="4" width="7.83203125" customWidth="1"/>
    <col min="5" max="5" width="10.6640625" customWidth="1"/>
    <col min="8" max="8" width="6.6640625" customWidth="1"/>
    <col min="9" max="9" width="7" customWidth="1"/>
    <col min="10" max="10" width="7.33203125" customWidth="1"/>
    <col min="11" max="11" width="7.83203125" customWidth="1"/>
    <col min="12" max="12" width="6.6640625" customWidth="1"/>
    <col min="13" max="13" width="7.1640625" customWidth="1"/>
    <col min="14" max="23" width="0" hidden="1" customWidth="1"/>
    <col min="30" max="30" width="12.5" bestFit="1" customWidth="1"/>
    <col min="31" max="31" width="0" hidden="1" customWidth="1"/>
  </cols>
  <sheetData>
    <row r="1" spans="1:31" ht="65" thickBot="1" x14ac:dyDescent="0.25">
      <c r="A1" s="1" t="s">
        <v>1068</v>
      </c>
      <c r="B1" s="2" t="s">
        <v>1070</v>
      </c>
      <c r="C1" s="3" t="s">
        <v>0</v>
      </c>
      <c r="D1" s="3" t="s">
        <v>1</v>
      </c>
      <c r="E1" s="4" t="s">
        <v>2</v>
      </c>
      <c r="F1" s="4" t="s">
        <v>3</v>
      </c>
      <c r="G1" s="4" t="s">
        <v>4</v>
      </c>
      <c r="H1" s="5" t="s">
        <v>5</v>
      </c>
      <c r="I1" s="6" t="s">
        <v>6</v>
      </c>
      <c r="J1" s="7" t="s">
        <v>7</v>
      </c>
      <c r="K1" s="8" t="s">
        <v>8</v>
      </c>
      <c r="L1" s="8" t="s">
        <v>9</v>
      </c>
      <c r="M1" s="9" t="s">
        <v>10</v>
      </c>
      <c r="N1" s="10" t="s">
        <v>11</v>
      </c>
      <c r="O1" s="11" t="s">
        <v>12</v>
      </c>
      <c r="P1" s="12" t="s">
        <v>13</v>
      </c>
      <c r="Q1" s="13" t="s">
        <v>14</v>
      </c>
      <c r="R1" s="14" t="s">
        <v>15</v>
      </c>
      <c r="S1" s="13" t="s">
        <v>16</v>
      </c>
      <c r="T1" s="15" t="s">
        <v>17</v>
      </c>
      <c r="U1" s="16" t="s">
        <v>18</v>
      </c>
      <c r="V1" s="17" t="s">
        <v>19</v>
      </c>
      <c r="W1" s="18" t="s">
        <v>20</v>
      </c>
      <c r="X1" s="19" t="s">
        <v>21</v>
      </c>
      <c r="Y1" s="11" t="s">
        <v>22</v>
      </c>
      <c r="Z1" s="11" t="s">
        <v>23</v>
      </c>
      <c r="AA1" s="20" t="s">
        <v>24</v>
      </c>
      <c r="AB1" s="21" t="s">
        <v>25</v>
      </c>
      <c r="AC1" s="22" t="s">
        <v>26</v>
      </c>
      <c r="AD1" s="24" t="s">
        <v>28</v>
      </c>
      <c r="AE1" s="25" t="s">
        <v>29</v>
      </c>
    </row>
    <row r="2" spans="1:31" ht="25" x14ac:dyDescent="0.2">
      <c r="A2" s="52" t="s">
        <v>114</v>
      </c>
      <c r="B2" s="53"/>
      <c r="C2" s="34" t="s">
        <v>115</v>
      </c>
      <c r="D2" s="34" t="s">
        <v>149</v>
      </c>
      <c r="E2" s="54" t="s">
        <v>150</v>
      </c>
      <c r="F2" s="54" t="s">
        <v>151</v>
      </c>
      <c r="G2" s="54" t="s">
        <v>151</v>
      </c>
      <c r="H2" s="37"/>
      <c r="I2" s="55" t="s">
        <v>44</v>
      </c>
      <c r="J2" s="113">
        <v>0</v>
      </c>
      <c r="K2" s="57">
        <v>18</v>
      </c>
      <c r="L2" s="137">
        <v>0</v>
      </c>
      <c r="M2" s="57">
        <v>18</v>
      </c>
      <c r="N2" s="58">
        <v>0</v>
      </c>
      <c r="O2" s="59">
        <v>18</v>
      </c>
      <c r="P2" s="95">
        <v>161</v>
      </c>
      <c r="Q2" s="61">
        <v>0</v>
      </c>
      <c r="R2" s="61">
        <v>2898</v>
      </c>
      <c r="S2" s="62" t="s">
        <v>152</v>
      </c>
      <c r="T2" s="59">
        <v>0</v>
      </c>
      <c r="U2" s="58">
        <v>0</v>
      </c>
      <c r="V2" s="38" t="s">
        <v>45</v>
      </c>
      <c r="W2" s="58">
        <v>2898</v>
      </c>
      <c r="X2" s="58">
        <v>3600</v>
      </c>
      <c r="Y2" s="58">
        <v>0</v>
      </c>
      <c r="Z2" s="58">
        <v>0</v>
      </c>
      <c r="AA2" s="57">
        <v>0</v>
      </c>
      <c r="AB2" s="110" t="s">
        <v>45</v>
      </c>
      <c r="AC2" s="64">
        <v>0</v>
      </c>
      <c r="AD2" s="58">
        <v>3600</v>
      </c>
      <c r="AE2" s="42">
        <v>6498</v>
      </c>
    </row>
    <row r="3" spans="1:31" ht="25" x14ac:dyDescent="0.2">
      <c r="A3" s="52" t="s">
        <v>114</v>
      </c>
      <c r="B3" s="53"/>
      <c r="C3" s="34" t="s">
        <v>115</v>
      </c>
      <c r="D3" s="34" t="s">
        <v>149</v>
      </c>
      <c r="E3" s="54" t="s">
        <v>150</v>
      </c>
      <c r="F3" s="54" t="s">
        <v>151</v>
      </c>
      <c r="G3" s="54" t="s">
        <v>151</v>
      </c>
      <c r="H3" s="37"/>
      <c r="I3" s="55" t="s">
        <v>44</v>
      </c>
      <c r="J3" s="113">
        <v>0</v>
      </c>
      <c r="K3" s="57">
        <v>0</v>
      </c>
      <c r="L3" s="137">
        <v>30</v>
      </c>
      <c r="M3" s="57">
        <v>30</v>
      </c>
      <c r="N3" s="58">
        <v>0</v>
      </c>
      <c r="O3" s="59">
        <v>30</v>
      </c>
      <c r="P3" s="95">
        <v>161</v>
      </c>
      <c r="Q3" s="61">
        <v>0</v>
      </c>
      <c r="R3" s="61">
        <v>4830</v>
      </c>
      <c r="S3" s="62" t="s">
        <v>152</v>
      </c>
      <c r="T3" s="59">
        <v>0</v>
      </c>
      <c r="U3" s="58">
        <v>0</v>
      </c>
      <c r="V3" s="38" t="s">
        <v>45</v>
      </c>
      <c r="W3" s="58">
        <v>4830</v>
      </c>
      <c r="X3" s="58">
        <v>6000</v>
      </c>
      <c r="Y3" s="58">
        <v>0</v>
      </c>
      <c r="Z3" s="58">
        <v>0</v>
      </c>
      <c r="AA3" s="57">
        <v>0</v>
      </c>
      <c r="AB3" s="110" t="s">
        <v>45</v>
      </c>
      <c r="AC3" s="64">
        <v>0</v>
      </c>
      <c r="AD3" s="58">
        <v>6000</v>
      </c>
      <c r="AE3" s="42">
        <v>10830</v>
      </c>
    </row>
    <row r="4" spans="1:31" ht="25" x14ac:dyDescent="0.2">
      <c r="A4" s="52" t="s">
        <v>265</v>
      </c>
      <c r="B4" s="394" t="s">
        <v>1038</v>
      </c>
      <c r="C4" s="395" t="s">
        <v>115</v>
      </c>
      <c r="D4" s="395" t="s">
        <v>149</v>
      </c>
      <c r="E4" s="396" t="s">
        <v>266</v>
      </c>
      <c r="F4" s="396" t="s">
        <v>267</v>
      </c>
      <c r="G4" s="396" t="s">
        <v>120</v>
      </c>
      <c r="H4" s="35">
        <v>42</v>
      </c>
      <c r="I4" s="53" t="s">
        <v>57</v>
      </c>
      <c r="J4" s="93">
        <v>585</v>
      </c>
      <c r="K4" s="397">
        <v>15</v>
      </c>
      <c r="L4" s="397">
        <v>0</v>
      </c>
      <c r="M4" s="94">
        <v>15</v>
      </c>
      <c r="N4" s="63">
        <v>8775</v>
      </c>
      <c r="O4" s="95">
        <v>28</v>
      </c>
      <c r="P4" s="95">
        <v>36</v>
      </c>
      <c r="Q4" s="131">
        <v>0.4</v>
      </c>
      <c r="R4" s="131">
        <v>403.2</v>
      </c>
      <c r="S4" s="82" t="s">
        <v>268</v>
      </c>
      <c r="T4" s="95">
        <v>0</v>
      </c>
      <c r="U4" s="63">
        <v>0</v>
      </c>
      <c r="V4" s="36" t="s">
        <v>45</v>
      </c>
      <c r="W4" s="63">
        <v>9178.2000000000007</v>
      </c>
      <c r="X4" s="95">
        <v>3000</v>
      </c>
      <c r="Y4" s="95">
        <v>1</v>
      </c>
      <c r="Z4" s="95">
        <v>210</v>
      </c>
      <c r="AA4" s="94">
        <v>210</v>
      </c>
      <c r="AB4" s="99" t="s">
        <v>269</v>
      </c>
      <c r="AC4" s="86">
        <v>0</v>
      </c>
      <c r="AD4" s="63">
        <v>3210</v>
      </c>
      <c r="AE4" s="63">
        <v>12388.2</v>
      </c>
    </row>
    <row r="5" spans="1:31" ht="49" x14ac:dyDescent="0.2">
      <c r="A5" s="52" t="s">
        <v>265</v>
      </c>
      <c r="B5" s="53" t="s">
        <v>38</v>
      </c>
      <c r="C5" s="33" t="s">
        <v>115</v>
      </c>
      <c r="D5" s="33" t="s">
        <v>149</v>
      </c>
      <c r="E5" s="69" t="s">
        <v>271</v>
      </c>
      <c r="F5" s="69" t="s">
        <v>272</v>
      </c>
      <c r="G5" s="69" t="s">
        <v>120</v>
      </c>
      <c r="H5" s="35">
        <v>42</v>
      </c>
      <c r="I5" s="53" t="s">
        <v>57</v>
      </c>
      <c r="J5" s="93">
        <v>585</v>
      </c>
      <c r="K5" s="94">
        <v>15</v>
      </c>
      <c r="L5" s="94">
        <v>0</v>
      </c>
      <c r="M5" s="94">
        <v>15</v>
      </c>
      <c r="N5" s="63">
        <v>8775</v>
      </c>
      <c r="O5" s="95">
        <v>14</v>
      </c>
      <c r="P5" s="95">
        <v>55</v>
      </c>
      <c r="Q5" s="131">
        <v>0.4</v>
      </c>
      <c r="R5" s="131">
        <v>308</v>
      </c>
      <c r="S5" s="222" t="s">
        <v>273</v>
      </c>
      <c r="T5" s="95">
        <v>0</v>
      </c>
      <c r="U5" s="63">
        <v>0</v>
      </c>
      <c r="V5" s="36" t="s">
        <v>45</v>
      </c>
      <c r="W5" s="63">
        <v>9083</v>
      </c>
      <c r="X5" s="95">
        <v>3000</v>
      </c>
      <c r="Y5" s="95">
        <v>1</v>
      </c>
      <c r="Z5" s="95">
        <v>176</v>
      </c>
      <c r="AA5" s="94">
        <v>176</v>
      </c>
      <c r="AB5" s="35" t="s">
        <v>274</v>
      </c>
      <c r="AC5" s="86">
        <v>0</v>
      </c>
      <c r="AD5" s="63">
        <v>3176</v>
      </c>
      <c r="AE5" s="63">
        <v>12259</v>
      </c>
    </row>
    <row r="6" spans="1:31" ht="25" x14ac:dyDescent="0.2">
      <c r="A6" s="52" t="s">
        <v>265</v>
      </c>
      <c r="B6" s="53"/>
      <c r="C6" s="33" t="s">
        <v>115</v>
      </c>
      <c r="D6" s="33" t="s">
        <v>149</v>
      </c>
      <c r="E6" s="69" t="s">
        <v>277</v>
      </c>
      <c r="F6" s="69" t="s">
        <v>278</v>
      </c>
      <c r="G6" s="69" t="s">
        <v>125</v>
      </c>
      <c r="H6" s="35">
        <v>42</v>
      </c>
      <c r="I6" s="53" t="s">
        <v>57</v>
      </c>
      <c r="J6" s="93">
        <v>585</v>
      </c>
      <c r="K6" s="94">
        <v>0</v>
      </c>
      <c r="L6" s="94">
        <v>18</v>
      </c>
      <c r="M6" s="94">
        <v>18</v>
      </c>
      <c r="N6" s="63">
        <v>10530</v>
      </c>
      <c r="O6" s="95">
        <v>28</v>
      </c>
      <c r="P6" s="95">
        <v>23</v>
      </c>
      <c r="Q6" s="131">
        <v>0.4</v>
      </c>
      <c r="R6" s="131">
        <v>257.60000000000002</v>
      </c>
      <c r="S6" s="82" t="s">
        <v>279</v>
      </c>
      <c r="T6" s="95">
        <v>0</v>
      </c>
      <c r="U6" s="63">
        <v>0</v>
      </c>
      <c r="V6" s="36" t="s">
        <v>45</v>
      </c>
      <c r="W6" s="63">
        <v>10787.6</v>
      </c>
      <c r="X6" s="95">
        <v>3600</v>
      </c>
      <c r="Y6" s="95">
        <v>1</v>
      </c>
      <c r="Z6" s="95">
        <v>187</v>
      </c>
      <c r="AA6" s="94">
        <v>187</v>
      </c>
      <c r="AB6" s="99" t="s">
        <v>280</v>
      </c>
      <c r="AC6" s="86">
        <v>0</v>
      </c>
      <c r="AD6" s="63">
        <v>3787</v>
      </c>
      <c r="AE6" s="63">
        <v>14574.6</v>
      </c>
    </row>
    <row r="7" spans="1:31" ht="25" x14ac:dyDescent="0.2">
      <c r="A7" s="52" t="s">
        <v>265</v>
      </c>
      <c r="B7" s="53" t="s">
        <v>38</v>
      </c>
      <c r="C7" s="33" t="s">
        <v>115</v>
      </c>
      <c r="D7" s="33" t="s">
        <v>149</v>
      </c>
      <c r="E7" s="69" t="s">
        <v>281</v>
      </c>
      <c r="F7" s="69" t="s">
        <v>282</v>
      </c>
      <c r="G7" s="69" t="s">
        <v>120</v>
      </c>
      <c r="H7" s="35">
        <v>42</v>
      </c>
      <c r="I7" s="53" t="s">
        <v>57</v>
      </c>
      <c r="J7" s="93">
        <v>585</v>
      </c>
      <c r="K7" s="94">
        <v>0</v>
      </c>
      <c r="L7" s="94">
        <v>15</v>
      </c>
      <c r="M7" s="94">
        <v>15</v>
      </c>
      <c r="N7" s="63">
        <v>8775</v>
      </c>
      <c r="O7" s="95">
        <v>28</v>
      </c>
      <c r="P7" s="95">
        <v>20</v>
      </c>
      <c r="Q7" s="131">
        <v>0.4</v>
      </c>
      <c r="R7" s="131">
        <v>224</v>
      </c>
      <c r="S7" s="82" t="s">
        <v>283</v>
      </c>
      <c r="T7" s="95">
        <v>0</v>
      </c>
      <c r="U7" s="63">
        <v>0</v>
      </c>
      <c r="V7" s="36" t="s">
        <v>45</v>
      </c>
      <c r="W7" s="63">
        <v>8999</v>
      </c>
      <c r="X7" s="95">
        <v>3000</v>
      </c>
      <c r="Y7" s="95">
        <v>1</v>
      </c>
      <c r="Z7" s="95">
        <v>165</v>
      </c>
      <c r="AA7" s="94">
        <v>165</v>
      </c>
      <c r="AB7" s="99" t="s">
        <v>284</v>
      </c>
      <c r="AC7" s="86">
        <v>0</v>
      </c>
      <c r="AD7" s="63">
        <v>3165</v>
      </c>
      <c r="AE7" s="63">
        <v>12164</v>
      </c>
    </row>
    <row r="8" spans="1:31" ht="109" x14ac:dyDescent="0.2">
      <c r="A8" s="52" t="s">
        <v>265</v>
      </c>
      <c r="B8" s="394" t="s">
        <v>1037</v>
      </c>
      <c r="C8" s="395" t="s">
        <v>115</v>
      </c>
      <c r="D8" s="395" t="s">
        <v>149</v>
      </c>
      <c r="E8" s="396" t="s">
        <v>281</v>
      </c>
      <c r="F8" s="396" t="s">
        <v>286</v>
      </c>
      <c r="G8" s="396" t="s">
        <v>1036</v>
      </c>
      <c r="H8" s="35">
        <v>42</v>
      </c>
      <c r="I8" s="53" t="s">
        <v>57</v>
      </c>
      <c r="J8" s="93">
        <v>585</v>
      </c>
      <c r="K8" s="94">
        <v>0</v>
      </c>
      <c r="L8" s="94">
        <v>15</v>
      </c>
      <c r="M8" s="94">
        <v>15</v>
      </c>
      <c r="N8" s="63">
        <v>8775</v>
      </c>
      <c r="O8" s="95">
        <v>28</v>
      </c>
      <c r="P8" s="95">
        <v>20</v>
      </c>
      <c r="Q8" s="131">
        <v>0.4</v>
      </c>
      <c r="R8" s="131">
        <v>224</v>
      </c>
      <c r="S8" s="82" t="s">
        <v>288</v>
      </c>
      <c r="T8" s="95">
        <v>0</v>
      </c>
      <c r="U8" s="63">
        <v>0</v>
      </c>
      <c r="V8" s="36" t="s">
        <v>289</v>
      </c>
      <c r="W8" s="63">
        <v>8999</v>
      </c>
      <c r="X8" s="95">
        <v>3000</v>
      </c>
      <c r="Y8" s="95">
        <v>1</v>
      </c>
      <c r="Z8" s="95">
        <v>165</v>
      </c>
      <c r="AA8" s="94">
        <v>165</v>
      </c>
      <c r="AB8" s="99" t="s">
        <v>290</v>
      </c>
      <c r="AC8" s="86">
        <v>0</v>
      </c>
      <c r="AD8" s="63">
        <v>3165</v>
      </c>
      <c r="AE8" s="63">
        <v>12164</v>
      </c>
    </row>
    <row r="9" spans="1:31" ht="25" x14ac:dyDescent="0.2">
      <c r="A9" s="52" t="s">
        <v>265</v>
      </c>
      <c r="B9" s="53" t="s">
        <v>38</v>
      </c>
      <c r="C9" s="33" t="s">
        <v>115</v>
      </c>
      <c r="D9" s="33" t="s">
        <v>149</v>
      </c>
      <c r="E9" s="69" t="s">
        <v>291</v>
      </c>
      <c r="F9" s="69" t="s">
        <v>292</v>
      </c>
      <c r="G9" s="69" t="s">
        <v>144</v>
      </c>
      <c r="H9" s="35">
        <v>42</v>
      </c>
      <c r="I9" s="53" t="s">
        <v>57</v>
      </c>
      <c r="J9" s="93">
        <v>585</v>
      </c>
      <c r="K9" s="94">
        <v>0</v>
      </c>
      <c r="L9" s="94">
        <v>15</v>
      </c>
      <c r="M9" s="94">
        <v>15</v>
      </c>
      <c r="N9" s="63">
        <v>8775</v>
      </c>
      <c r="O9" s="95">
        <v>28</v>
      </c>
      <c r="P9" s="95">
        <v>42</v>
      </c>
      <c r="Q9" s="131">
        <v>0.4</v>
      </c>
      <c r="R9" s="131">
        <v>470.40000000000003</v>
      </c>
      <c r="S9" s="82"/>
      <c r="T9" s="95">
        <v>0</v>
      </c>
      <c r="U9" s="63">
        <v>0</v>
      </c>
      <c r="V9" s="36" t="s">
        <v>45</v>
      </c>
      <c r="W9" s="63">
        <v>9245.4</v>
      </c>
      <c r="X9" s="95">
        <v>3000</v>
      </c>
      <c r="Y9" s="95">
        <v>1</v>
      </c>
      <c r="Z9" s="95">
        <v>250</v>
      </c>
      <c r="AA9" s="94">
        <v>250</v>
      </c>
      <c r="AB9" s="99" t="s">
        <v>38</v>
      </c>
      <c r="AC9" s="86">
        <v>0</v>
      </c>
      <c r="AD9" s="63">
        <v>3250</v>
      </c>
      <c r="AE9" s="63">
        <v>12495.4</v>
      </c>
    </row>
    <row r="10" spans="1:31" ht="25" x14ac:dyDescent="0.2">
      <c r="A10" s="52" t="s">
        <v>265</v>
      </c>
      <c r="B10" s="53"/>
      <c r="C10" s="33" t="s">
        <v>115</v>
      </c>
      <c r="D10" s="33" t="s">
        <v>149</v>
      </c>
      <c r="E10" s="69" t="s">
        <v>281</v>
      </c>
      <c r="F10" s="69" t="s">
        <v>294</v>
      </c>
      <c r="G10" s="69" t="s">
        <v>144</v>
      </c>
      <c r="H10" s="35">
        <v>42</v>
      </c>
      <c r="I10" s="53" t="s">
        <v>57</v>
      </c>
      <c r="J10" s="93">
        <v>585</v>
      </c>
      <c r="K10" s="94">
        <v>0</v>
      </c>
      <c r="L10" s="94">
        <v>15</v>
      </c>
      <c r="M10" s="94">
        <v>15</v>
      </c>
      <c r="N10" s="63">
        <v>8775</v>
      </c>
      <c r="O10" s="95">
        <v>28</v>
      </c>
      <c r="P10" s="95">
        <v>20</v>
      </c>
      <c r="Q10" s="131">
        <v>0.4</v>
      </c>
      <c r="R10" s="131">
        <v>224</v>
      </c>
      <c r="S10" s="82" t="s">
        <v>295</v>
      </c>
      <c r="T10" s="95">
        <v>0</v>
      </c>
      <c r="U10" s="63">
        <v>0</v>
      </c>
      <c r="V10" s="36" t="s">
        <v>45</v>
      </c>
      <c r="W10" s="63">
        <v>8999</v>
      </c>
      <c r="X10" s="95">
        <v>3000</v>
      </c>
      <c r="Y10" s="95">
        <v>1</v>
      </c>
      <c r="Z10" s="95">
        <v>165</v>
      </c>
      <c r="AA10" s="94">
        <v>165</v>
      </c>
      <c r="AB10" s="99" t="s">
        <v>296</v>
      </c>
      <c r="AC10" s="86">
        <v>0</v>
      </c>
      <c r="AD10" s="63">
        <v>3165</v>
      </c>
      <c r="AE10" s="63">
        <v>12164</v>
      </c>
    </row>
    <row r="11" spans="1:31" ht="61" x14ac:dyDescent="0.2">
      <c r="A11" s="52" t="s">
        <v>472</v>
      </c>
      <c r="B11" s="394" t="s">
        <v>1043</v>
      </c>
      <c r="C11" s="395" t="s">
        <v>115</v>
      </c>
      <c r="D11" s="395" t="s">
        <v>149</v>
      </c>
      <c r="E11" s="396" t="s">
        <v>266</v>
      </c>
      <c r="F11" s="396" t="s">
        <v>473</v>
      </c>
      <c r="G11" s="395" t="s">
        <v>474</v>
      </c>
      <c r="H11" s="35">
        <v>56</v>
      </c>
      <c r="I11" s="53" t="s">
        <v>44</v>
      </c>
      <c r="J11" s="93">
        <v>1200</v>
      </c>
      <c r="K11" s="94">
        <v>0</v>
      </c>
      <c r="L11" s="397">
        <v>0</v>
      </c>
      <c r="M11" s="94">
        <v>0</v>
      </c>
      <c r="N11" s="63">
        <v>0</v>
      </c>
      <c r="O11" s="63">
        <v>0</v>
      </c>
      <c r="P11" s="63">
        <v>0</v>
      </c>
      <c r="Q11" s="96">
        <v>0.4</v>
      </c>
      <c r="R11" s="96">
        <v>0</v>
      </c>
      <c r="S11" s="128"/>
      <c r="T11" s="63">
        <v>0</v>
      </c>
      <c r="U11" s="63">
        <v>0</v>
      </c>
      <c r="V11" s="215">
        <v>0</v>
      </c>
      <c r="W11" s="63">
        <v>0</v>
      </c>
      <c r="X11" s="63">
        <v>0</v>
      </c>
      <c r="Y11" s="63">
        <v>0</v>
      </c>
      <c r="Z11" s="63">
        <v>175</v>
      </c>
      <c r="AA11" s="94">
        <v>0</v>
      </c>
      <c r="AB11" s="35" t="s">
        <v>475</v>
      </c>
      <c r="AC11" s="94">
        <v>0</v>
      </c>
      <c r="AD11" s="63">
        <v>0</v>
      </c>
      <c r="AE11" s="63">
        <v>0</v>
      </c>
    </row>
    <row r="12" spans="1:31" ht="37" x14ac:dyDescent="0.2">
      <c r="A12" s="252" t="s">
        <v>496</v>
      </c>
      <c r="B12" s="249" t="s">
        <v>485</v>
      </c>
      <c r="C12" s="251" t="s">
        <v>486</v>
      </c>
      <c r="D12" s="33" t="s">
        <v>149</v>
      </c>
      <c r="E12" s="69" t="s">
        <v>41</v>
      </c>
      <c r="F12" s="69" t="s">
        <v>497</v>
      </c>
      <c r="G12" s="33" t="s">
        <v>498</v>
      </c>
      <c r="H12" s="35">
        <v>240</v>
      </c>
      <c r="I12" s="53" t="s">
        <v>44</v>
      </c>
      <c r="J12" s="93">
        <v>175</v>
      </c>
      <c r="K12" s="94">
        <v>0</v>
      </c>
      <c r="L12" s="94">
        <v>0</v>
      </c>
      <c r="M12" s="94">
        <v>0</v>
      </c>
      <c r="N12" s="63">
        <v>0</v>
      </c>
      <c r="O12" s="63">
        <v>0</v>
      </c>
      <c r="P12" s="63">
        <v>0</v>
      </c>
      <c r="Q12" s="96">
        <v>0</v>
      </c>
      <c r="R12" s="96">
        <v>0</v>
      </c>
      <c r="S12" s="96"/>
      <c r="T12" s="63">
        <v>0</v>
      </c>
      <c r="U12" s="63">
        <v>0</v>
      </c>
      <c r="V12" s="391"/>
      <c r="W12" s="63">
        <v>0</v>
      </c>
      <c r="X12" s="63">
        <v>0</v>
      </c>
      <c r="Y12" s="63">
        <v>0</v>
      </c>
      <c r="Z12" s="63">
        <v>0</v>
      </c>
      <c r="AA12" s="94">
        <v>0</v>
      </c>
      <c r="AB12" s="35">
        <v>0</v>
      </c>
      <c r="AC12" s="94">
        <v>0</v>
      </c>
      <c r="AD12" s="63">
        <v>0</v>
      </c>
      <c r="AE12" s="63">
        <v>0</v>
      </c>
    </row>
    <row r="13" spans="1:31" x14ac:dyDescent="0.2">
      <c r="A13" s="52" t="s">
        <v>509</v>
      </c>
      <c r="B13" s="160" t="s">
        <v>510</v>
      </c>
      <c r="C13" s="33" t="s">
        <v>115</v>
      </c>
      <c r="D13" s="33" t="s">
        <v>149</v>
      </c>
      <c r="E13" s="63" t="s">
        <v>155</v>
      </c>
      <c r="F13" s="261" t="s">
        <v>158</v>
      </c>
      <c r="G13" s="261" t="s">
        <v>158</v>
      </c>
      <c r="H13" s="35" t="s">
        <v>158</v>
      </c>
      <c r="I13" s="262" t="s">
        <v>158</v>
      </c>
      <c r="J13" s="93">
        <v>175</v>
      </c>
      <c r="K13" s="94">
        <v>0</v>
      </c>
      <c r="L13" s="94">
        <v>13</v>
      </c>
      <c r="M13" s="94">
        <v>13</v>
      </c>
      <c r="N13" s="63">
        <v>2275</v>
      </c>
      <c r="O13" s="63">
        <v>0</v>
      </c>
      <c r="P13" s="63">
        <v>0</v>
      </c>
      <c r="Q13" s="96">
        <v>0.4</v>
      </c>
      <c r="R13" s="96">
        <v>0</v>
      </c>
      <c r="S13" s="96" t="s">
        <v>45</v>
      </c>
      <c r="T13" s="63">
        <v>0</v>
      </c>
      <c r="U13" s="63">
        <v>0</v>
      </c>
      <c r="V13" s="391"/>
      <c r="W13" s="63">
        <v>2275</v>
      </c>
      <c r="X13" s="63">
        <v>5200</v>
      </c>
      <c r="Y13" s="63">
        <v>0</v>
      </c>
      <c r="Z13" s="63">
        <v>0</v>
      </c>
      <c r="AA13" s="94">
        <v>0</v>
      </c>
      <c r="AB13" s="35"/>
      <c r="AC13" s="94"/>
      <c r="AD13" s="63">
        <v>5200</v>
      </c>
      <c r="AE13" s="63">
        <v>7475</v>
      </c>
    </row>
    <row r="14" spans="1:31" ht="37" x14ac:dyDescent="0.2">
      <c r="A14" s="52" t="s">
        <v>526</v>
      </c>
      <c r="B14" s="270" t="s">
        <v>527</v>
      </c>
      <c r="C14" s="33" t="s">
        <v>39</v>
      </c>
      <c r="D14" s="33" t="s">
        <v>149</v>
      </c>
      <c r="E14" s="164" t="s">
        <v>41</v>
      </c>
      <c r="F14" s="259" t="s">
        <v>158</v>
      </c>
      <c r="G14" s="69" t="s">
        <v>528</v>
      </c>
      <c r="H14" s="35">
        <v>0</v>
      </c>
      <c r="I14" s="53" t="s">
        <v>44</v>
      </c>
      <c r="J14" s="93">
        <v>175</v>
      </c>
      <c r="K14" s="94">
        <v>0</v>
      </c>
      <c r="L14" s="94">
        <v>0</v>
      </c>
      <c r="M14" s="94">
        <v>0</v>
      </c>
      <c r="N14" s="63">
        <v>0</v>
      </c>
      <c r="O14" s="63">
        <v>0</v>
      </c>
      <c r="P14" s="63">
        <v>0</v>
      </c>
      <c r="Q14" s="96">
        <v>0.4</v>
      </c>
      <c r="R14" s="96">
        <v>0</v>
      </c>
      <c r="S14" s="271"/>
      <c r="T14" s="63">
        <v>0</v>
      </c>
      <c r="U14" s="63">
        <v>0</v>
      </c>
      <c r="V14" s="259"/>
      <c r="W14" s="63">
        <v>0</v>
      </c>
      <c r="X14" s="63">
        <v>0</v>
      </c>
      <c r="Y14" s="63">
        <v>0</v>
      </c>
      <c r="Z14" s="63">
        <v>0</v>
      </c>
      <c r="AA14" s="94">
        <v>0</v>
      </c>
      <c r="AB14" s="35" t="s">
        <v>529</v>
      </c>
      <c r="AC14" s="94">
        <v>0</v>
      </c>
      <c r="AD14" s="63">
        <v>0</v>
      </c>
      <c r="AE14" s="63">
        <v>0</v>
      </c>
    </row>
    <row r="15" spans="1:31" ht="61" x14ac:dyDescent="0.2">
      <c r="A15" s="52" t="s">
        <v>536</v>
      </c>
      <c r="B15" s="53"/>
      <c r="C15" s="33" t="s">
        <v>115</v>
      </c>
      <c r="D15" s="33" t="s">
        <v>149</v>
      </c>
      <c r="E15" s="69" t="s">
        <v>266</v>
      </c>
      <c r="F15" s="69" t="s">
        <v>243</v>
      </c>
      <c r="G15" s="69" t="s">
        <v>537</v>
      </c>
      <c r="H15" s="35">
        <v>42</v>
      </c>
      <c r="I15" s="53" t="s">
        <v>57</v>
      </c>
      <c r="J15" s="93">
        <v>585</v>
      </c>
      <c r="K15" s="94">
        <v>17</v>
      </c>
      <c r="L15" s="94">
        <v>0</v>
      </c>
      <c r="M15" s="94">
        <v>17</v>
      </c>
      <c r="N15" s="63">
        <v>9945</v>
      </c>
      <c r="O15" s="63">
        <v>28</v>
      </c>
      <c r="P15" s="63">
        <v>36</v>
      </c>
      <c r="Q15" s="96">
        <v>0.4</v>
      </c>
      <c r="R15" s="96">
        <v>403.2</v>
      </c>
      <c r="S15" s="222" t="s">
        <v>538</v>
      </c>
      <c r="T15" s="63">
        <v>0</v>
      </c>
      <c r="U15" s="63">
        <v>0</v>
      </c>
      <c r="V15" s="36" t="s">
        <v>45</v>
      </c>
      <c r="W15" s="63">
        <v>10348.200000000001</v>
      </c>
      <c r="X15" s="63">
        <v>3400</v>
      </c>
      <c r="Y15" s="63">
        <v>1</v>
      </c>
      <c r="Z15" s="63">
        <v>200</v>
      </c>
      <c r="AA15" s="94">
        <v>200</v>
      </c>
      <c r="AB15" s="35" t="s">
        <v>539</v>
      </c>
      <c r="AC15" s="94">
        <v>0</v>
      </c>
      <c r="AD15" s="63">
        <v>3600</v>
      </c>
      <c r="AE15" s="63">
        <v>13948.2</v>
      </c>
    </row>
    <row r="16" spans="1:31" ht="49" x14ac:dyDescent="0.2">
      <c r="A16" s="52" t="s">
        <v>536</v>
      </c>
      <c r="B16" s="53"/>
      <c r="C16" s="33" t="s">
        <v>115</v>
      </c>
      <c r="D16" s="33" t="s">
        <v>149</v>
      </c>
      <c r="E16" s="69" t="s">
        <v>541</v>
      </c>
      <c r="F16" s="69" t="s">
        <v>542</v>
      </c>
      <c r="G16" s="69" t="s">
        <v>543</v>
      </c>
      <c r="H16" s="35">
        <v>42</v>
      </c>
      <c r="I16" s="53" t="s">
        <v>57</v>
      </c>
      <c r="J16" s="93">
        <v>585</v>
      </c>
      <c r="K16" s="94">
        <v>0</v>
      </c>
      <c r="L16" s="94">
        <v>17</v>
      </c>
      <c r="M16" s="94">
        <v>17</v>
      </c>
      <c r="N16" s="63">
        <v>9945</v>
      </c>
      <c r="O16" s="63">
        <v>28</v>
      </c>
      <c r="P16" s="63">
        <v>17</v>
      </c>
      <c r="Q16" s="96">
        <v>0.4</v>
      </c>
      <c r="R16" s="96">
        <v>190.40000000000003</v>
      </c>
      <c r="S16" s="82" t="s">
        <v>544</v>
      </c>
      <c r="T16" s="63">
        <v>0</v>
      </c>
      <c r="U16" s="63">
        <v>0</v>
      </c>
      <c r="V16" s="36" t="s">
        <v>45</v>
      </c>
      <c r="W16" s="63">
        <v>10135.4</v>
      </c>
      <c r="X16" s="63">
        <v>3400</v>
      </c>
      <c r="Y16" s="63">
        <v>1</v>
      </c>
      <c r="Z16" s="63">
        <v>170</v>
      </c>
      <c r="AA16" s="94">
        <v>170</v>
      </c>
      <c r="AB16" s="35" t="s">
        <v>545</v>
      </c>
      <c r="AC16" s="94">
        <v>0</v>
      </c>
      <c r="AD16" s="63">
        <v>3570</v>
      </c>
      <c r="AE16" s="63">
        <v>13705.4</v>
      </c>
    </row>
    <row r="17" spans="1:31" ht="61" x14ac:dyDescent="0.2">
      <c r="A17" s="52" t="s">
        <v>536</v>
      </c>
      <c r="B17" s="53"/>
      <c r="C17" s="33" t="s">
        <v>115</v>
      </c>
      <c r="D17" s="33" t="s">
        <v>149</v>
      </c>
      <c r="E17" s="69" t="s">
        <v>271</v>
      </c>
      <c r="F17" s="69" t="s">
        <v>546</v>
      </c>
      <c r="G17" s="69" t="s">
        <v>543</v>
      </c>
      <c r="H17" s="35">
        <v>42</v>
      </c>
      <c r="I17" s="53" t="s">
        <v>251</v>
      </c>
      <c r="J17" s="93">
        <v>585</v>
      </c>
      <c r="K17" s="94">
        <v>0</v>
      </c>
      <c r="L17" s="94">
        <v>15</v>
      </c>
      <c r="M17" s="94">
        <v>15</v>
      </c>
      <c r="N17" s="63">
        <v>8775</v>
      </c>
      <c r="O17" s="63">
        <v>14</v>
      </c>
      <c r="P17" s="63">
        <v>55</v>
      </c>
      <c r="Q17" s="96">
        <v>0.4</v>
      </c>
      <c r="R17" s="96">
        <v>308</v>
      </c>
      <c r="S17" s="222" t="s">
        <v>547</v>
      </c>
      <c r="T17" s="63">
        <v>0</v>
      </c>
      <c r="U17" s="63">
        <v>0</v>
      </c>
      <c r="V17" s="36" t="s">
        <v>45</v>
      </c>
      <c r="W17" s="63">
        <v>9083</v>
      </c>
      <c r="X17" s="63">
        <v>3000</v>
      </c>
      <c r="Y17" s="63">
        <v>1</v>
      </c>
      <c r="Z17" s="63">
        <v>176</v>
      </c>
      <c r="AA17" s="94">
        <v>176</v>
      </c>
      <c r="AB17" s="35" t="s">
        <v>548</v>
      </c>
      <c r="AC17" s="94">
        <v>0</v>
      </c>
      <c r="AD17" s="63">
        <v>3176</v>
      </c>
      <c r="AE17" s="63">
        <v>12259</v>
      </c>
    </row>
    <row r="18" spans="1:31" ht="25" x14ac:dyDescent="0.2">
      <c r="A18" s="273" t="s">
        <v>560</v>
      </c>
      <c r="B18" s="249" t="s">
        <v>38</v>
      </c>
      <c r="C18" s="33" t="s">
        <v>115</v>
      </c>
      <c r="D18" s="33" t="s">
        <v>149</v>
      </c>
      <c r="E18" s="164" t="s">
        <v>266</v>
      </c>
      <c r="F18" s="69" t="s">
        <v>561</v>
      </c>
      <c r="G18" s="69" t="s">
        <v>562</v>
      </c>
      <c r="H18" s="35">
        <v>42</v>
      </c>
      <c r="I18" s="53" t="s">
        <v>57</v>
      </c>
      <c r="J18" s="93">
        <v>585</v>
      </c>
      <c r="K18" s="94">
        <v>0</v>
      </c>
      <c r="L18" s="94">
        <v>17</v>
      </c>
      <c r="M18" s="94">
        <v>17</v>
      </c>
      <c r="N18" s="63">
        <v>9945</v>
      </c>
      <c r="O18" s="95">
        <v>28</v>
      </c>
      <c r="P18" s="95">
        <v>36</v>
      </c>
      <c r="Q18" s="131">
        <v>0.4</v>
      </c>
      <c r="R18" s="131">
        <v>403.2</v>
      </c>
      <c r="S18" s="82" t="s">
        <v>563</v>
      </c>
      <c r="T18" s="95">
        <v>0</v>
      </c>
      <c r="U18" s="63">
        <v>0</v>
      </c>
      <c r="V18" s="36" t="s">
        <v>45</v>
      </c>
      <c r="W18" s="63">
        <v>10348.200000000001</v>
      </c>
      <c r="X18" s="95">
        <v>3400</v>
      </c>
      <c r="Y18" s="95">
        <v>1</v>
      </c>
      <c r="Z18" s="95">
        <v>200</v>
      </c>
      <c r="AA18" s="94">
        <v>200</v>
      </c>
      <c r="AB18" s="99" t="s">
        <v>564</v>
      </c>
      <c r="AC18" s="86">
        <v>0</v>
      </c>
      <c r="AD18" s="63">
        <v>3600</v>
      </c>
      <c r="AE18" s="63">
        <v>13948.2</v>
      </c>
    </row>
    <row r="19" spans="1:31" ht="49" x14ac:dyDescent="0.2">
      <c r="A19" s="52" t="s">
        <v>601</v>
      </c>
      <c r="B19" s="53" t="s">
        <v>38</v>
      </c>
      <c r="C19" s="33" t="s">
        <v>115</v>
      </c>
      <c r="D19" s="33" t="s">
        <v>149</v>
      </c>
      <c r="E19" s="69" t="s">
        <v>602</v>
      </c>
      <c r="F19" s="69" t="s">
        <v>542</v>
      </c>
      <c r="G19" s="69" t="s">
        <v>543</v>
      </c>
      <c r="H19" s="35">
        <v>42</v>
      </c>
      <c r="I19" s="53" t="s">
        <v>57</v>
      </c>
      <c r="J19" s="93">
        <v>585</v>
      </c>
      <c r="K19" s="94">
        <v>0</v>
      </c>
      <c r="L19" s="94">
        <v>20</v>
      </c>
      <c r="M19" s="94">
        <v>20</v>
      </c>
      <c r="N19" s="63">
        <v>11700</v>
      </c>
      <c r="O19" s="95">
        <v>28</v>
      </c>
      <c r="P19" s="95">
        <v>36</v>
      </c>
      <c r="Q19" s="131">
        <v>0.4</v>
      </c>
      <c r="R19" s="131">
        <v>403.2</v>
      </c>
      <c r="S19" s="82" t="s">
        <v>603</v>
      </c>
      <c r="T19" s="95">
        <v>0</v>
      </c>
      <c r="U19" s="63">
        <v>0</v>
      </c>
      <c r="V19" s="36" t="s">
        <v>45</v>
      </c>
      <c r="W19" s="63">
        <v>12103.2</v>
      </c>
      <c r="X19" s="95">
        <v>4000</v>
      </c>
      <c r="Y19" s="95">
        <v>1</v>
      </c>
      <c r="Z19" s="95">
        <v>200</v>
      </c>
      <c r="AA19" s="94">
        <v>200</v>
      </c>
      <c r="AB19" s="99" t="s">
        <v>604</v>
      </c>
      <c r="AC19" s="86">
        <v>0</v>
      </c>
      <c r="AD19" s="63">
        <v>4200</v>
      </c>
      <c r="AE19" s="63">
        <v>16303.2</v>
      </c>
    </row>
    <row r="20" spans="1:31" ht="61" x14ac:dyDescent="0.2">
      <c r="A20" s="52" t="s">
        <v>601</v>
      </c>
      <c r="B20" s="394" t="s">
        <v>1046</v>
      </c>
      <c r="C20" s="395" t="s">
        <v>115</v>
      </c>
      <c r="D20" s="395" t="s">
        <v>149</v>
      </c>
      <c r="E20" s="396" t="s">
        <v>266</v>
      </c>
      <c r="F20" s="396" t="s">
        <v>243</v>
      </c>
      <c r="G20" s="396" t="s">
        <v>537</v>
      </c>
      <c r="H20" s="35">
        <v>42</v>
      </c>
      <c r="I20" s="53" t="s">
        <v>57</v>
      </c>
      <c r="J20" s="93">
        <v>585</v>
      </c>
      <c r="K20" s="94">
        <v>0</v>
      </c>
      <c r="L20" s="397">
        <v>0</v>
      </c>
      <c r="M20" s="94">
        <v>0</v>
      </c>
      <c r="N20" s="63">
        <v>0</v>
      </c>
      <c r="O20" s="95">
        <v>0</v>
      </c>
      <c r="P20" s="95">
        <v>36</v>
      </c>
      <c r="Q20" s="131">
        <v>0.4</v>
      </c>
      <c r="R20" s="131">
        <v>0</v>
      </c>
      <c r="S20" s="82" t="s">
        <v>606</v>
      </c>
      <c r="T20" s="95">
        <v>0</v>
      </c>
      <c r="U20" s="63">
        <v>0</v>
      </c>
      <c r="V20" s="36" t="s">
        <v>45</v>
      </c>
      <c r="W20" s="63">
        <v>0</v>
      </c>
      <c r="X20" s="95">
        <v>0</v>
      </c>
      <c r="Y20" s="95">
        <v>0</v>
      </c>
      <c r="Z20" s="95">
        <v>200</v>
      </c>
      <c r="AA20" s="94">
        <v>0</v>
      </c>
      <c r="AB20" s="99" t="s">
        <v>607</v>
      </c>
      <c r="AC20" s="86">
        <v>0</v>
      </c>
      <c r="AD20" s="63">
        <v>0</v>
      </c>
      <c r="AE20" s="63">
        <v>0</v>
      </c>
    </row>
    <row r="21" spans="1:31" ht="61" x14ac:dyDescent="0.2">
      <c r="A21" s="52" t="s">
        <v>609</v>
      </c>
      <c r="B21" s="394" t="s">
        <v>1048</v>
      </c>
      <c r="C21" s="395" t="s">
        <v>115</v>
      </c>
      <c r="D21" s="395" t="s">
        <v>149</v>
      </c>
      <c r="E21" s="396" t="s">
        <v>602</v>
      </c>
      <c r="F21" s="396" t="s">
        <v>610</v>
      </c>
      <c r="G21" s="396" t="s">
        <v>611</v>
      </c>
      <c r="H21" s="35">
        <v>42</v>
      </c>
      <c r="I21" s="53" t="s">
        <v>57</v>
      </c>
      <c r="J21" s="93">
        <v>585</v>
      </c>
      <c r="K21" s="94">
        <v>0</v>
      </c>
      <c r="L21" s="94">
        <v>0</v>
      </c>
      <c r="M21" s="94">
        <v>0</v>
      </c>
      <c r="N21" s="63">
        <v>0</v>
      </c>
      <c r="O21" s="95">
        <v>0</v>
      </c>
      <c r="P21" s="95">
        <v>12</v>
      </c>
      <c r="Q21" s="131">
        <v>0.4</v>
      </c>
      <c r="R21" s="131">
        <v>0</v>
      </c>
      <c r="S21" s="82" t="s">
        <v>612</v>
      </c>
      <c r="T21" s="95">
        <v>0</v>
      </c>
      <c r="U21" s="63">
        <v>0</v>
      </c>
      <c r="V21" s="36" t="s">
        <v>45</v>
      </c>
      <c r="W21" s="63">
        <v>0</v>
      </c>
      <c r="X21" s="95">
        <v>0</v>
      </c>
      <c r="Y21" s="95">
        <v>0</v>
      </c>
      <c r="Z21" s="95">
        <v>148</v>
      </c>
      <c r="AA21" s="94">
        <v>0</v>
      </c>
      <c r="AB21" s="99" t="s">
        <v>613</v>
      </c>
      <c r="AC21" s="86">
        <v>0</v>
      </c>
      <c r="AD21" s="63">
        <v>0</v>
      </c>
      <c r="AE21" s="63">
        <v>0</v>
      </c>
    </row>
    <row r="22" spans="1:31" ht="61" x14ac:dyDescent="0.2">
      <c r="A22" s="52" t="s">
        <v>609</v>
      </c>
      <c r="B22" s="394" t="s">
        <v>1047</v>
      </c>
      <c r="C22" s="395" t="s">
        <v>115</v>
      </c>
      <c r="D22" s="395" t="s">
        <v>149</v>
      </c>
      <c r="E22" s="396" t="s">
        <v>266</v>
      </c>
      <c r="F22" s="396" t="s">
        <v>582</v>
      </c>
      <c r="G22" s="396" t="s">
        <v>614</v>
      </c>
      <c r="H22" s="399">
        <v>42</v>
      </c>
      <c r="I22" s="394" t="s">
        <v>57</v>
      </c>
      <c r="J22" s="400">
        <v>585</v>
      </c>
      <c r="K22" s="397">
        <v>20</v>
      </c>
      <c r="L22" s="397">
        <v>0</v>
      </c>
      <c r="M22" s="397">
        <v>20</v>
      </c>
      <c r="N22" s="97">
        <v>11700</v>
      </c>
      <c r="O22" s="398">
        <v>28</v>
      </c>
      <c r="P22" s="398">
        <v>36</v>
      </c>
      <c r="Q22" s="401">
        <v>0.4</v>
      </c>
      <c r="R22" s="401">
        <v>403.2</v>
      </c>
      <c r="S22" s="417"/>
      <c r="T22" s="398">
        <v>0</v>
      </c>
      <c r="U22" s="97">
        <v>0</v>
      </c>
      <c r="V22" s="403"/>
      <c r="W22" s="97">
        <v>12103.2</v>
      </c>
      <c r="X22" s="398">
        <v>4000</v>
      </c>
      <c r="Y22" s="398">
        <v>1</v>
      </c>
      <c r="Z22" s="398">
        <v>200</v>
      </c>
      <c r="AA22" s="397">
        <v>200</v>
      </c>
      <c r="AB22" s="412"/>
      <c r="AC22" s="413"/>
      <c r="AD22" s="63">
        <v>4200</v>
      </c>
      <c r="AE22" s="63">
        <v>16303.2</v>
      </c>
    </row>
    <row r="23" spans="1:31" ht="25" x14ac:dyDescent="0.2">
      <c r="A23" s="52" t="s">
        <v>609</v>
      </c>
      <c r="B23" s="53"/>
      <c r="C23" s="33" t="s">
        <v>115</v>
      </c>
      <c r="D23" s="33" t="s">
        <v>149</v>
      </c>
      <c r="E23" s="69" t="s">
        <v>281</v>
      </c>
      <c r="F23" s="69" t="s">
        <v>582</v>
      </c>
      <c r="G23" s="69" t="s">
        <v>614</v>
      </c>
      <c r="H23" s="35">
        <v>42</v>
      </c>
      <c r="I23" s="53" t="s">
        <v>57</v>
      </c>
      <c r="J23" s="93">
        <v>585</v>
      </c>
      <c r="K23" s="94">
        <v>0</v>
      </c>
      <c r="L23" s="94">
        <v>18</v>
      </c>
      <c r="M23" s="94">
        <v>18</v>
      </c>
      <c r="N23" s="63">
        <v>10530</v>
      </c>
      <c r="O23" s="95">
        <v>28</v>
      </c>
      <c r="P23" s="95">
        <v>19</v>
      </c>
      <c r="Q23" s="131">
        <v>0.4</v>
      </c>
      <c r="R23" s="131">
        <v>212.8</v>
      </c>
      <c r="S23" s="82" t="s">
        <v>615</v>
      </c>
      <c r="T23" s="95">
        <v>0</v>
      </c>
      <c r="U23" s="63">
        <v>0</v>
      </c>
      <c r="V23" s="36" t="s">
        <v>45</v>
      </c>
      <c r="W23" s="63">
        <v>10742.8</v>
      </c>
      <c r="X23" s="95">
        <v>3600</v>
      </c>
      <c r="Y23" s="95">
        <v>1</v>
      </c>
      <c r="Z23" s="95">
        <v>165</v>
      </c>
      <c r="AA23" s="94">
        <v>165</v>
      </c>
      <c r="AB23" s="99" t="s">
        <v>616</v>
      </c>
      <c r="AC23" s="86">
        <v>0</v>
      </c>
      <c r="AD23" s="63">
        <v>3765</v>
      </c>
      <c r="AE23" s="63">
        <v>14507.8</v>
      </c>
    </row>
    <row r="24" spans="1:31" ht="61" x14ac:dyDescent="0.2">
      <c r="A24" s="52" t="s">
        <v>609</v>
      </c>
      <c r="B24" s="394" t="s">
        <v>1049</v>
      </c>
      <c r="C24" s="395" t="s">
        <v>115</v>
      </c>
      <c r="D24" s="395" t="s">
        <v>149</v>
      </c>
      <c r="E24" s="396" t="s">
        <v>277</v>
      </c>
      <c r="F24" s="396" t="s">
        <v>582</v>
      </c>
      <c r="G24" s="396" t="s">
        <v>614</v>
      </c>
      <c r="H24" s="399">
        <v>42</v>
      </c>
      <c r="I24" s="394" t="s">
        <v>57</v>
      </c>
      <c r="J24" s="400">
        <v>585</v>
      </c>
      <c r="K24" s="397">
        <v>0</v>
      </c>
      <c r="L24" s="397">
        <v>15</v>
      </c>
      <c r="M24" s="397">
        <v>15</v>
      </c>
      <c r="N24" s="97">
        <v>8775</v>
      </c>
      <c r="O24" s="398">
        <v>28</v>
      </c>
      <c r="P24" s="398">
        <v>23</v>
      </c>
      <c r="Q24" s="401">
        <v>0.4</v>
      </c>
      <c r="R24" s="401">
        <v>257.60000000000002</v>
      </c>
      <c r="S24" s="417"/>
      <c r="T24" s="398">
        <v>0</v>
      </c>
      <c r="U24" s="97">
        <v>0</v>
      </c>
      <c r="V24" s="403"/>
      <c r="W24" s="97">
        <v>9032.6</v>
      </c>
      <c r="X24" s="398">
        <v>3000</v>
      </c>
      <c r="Y24" s="398">
        <v>1</v>
      </c>
      <c r="Z24" s="398">
        <v>153</v>
      </c>
      <c r="AA24" s="397">
        <v>153</v>
      </c>
      <c r="AB24" s="412"/>
      <c r="AC24" s="413">
        <v>0</v>
      </c>
      <c r="AD24" s="97">
        <v>3153</v>
      </c>
      <c r="AE24" s="97">
        <v>12185.6</v>
      </c>
    </row>
    <row r="25" spans="1:31" ht="37" x14ac:dyDescent="0.2">
      <c r="A25" s="52" t="s">
        <v>682</v>
      </c>
      <c r="B25" s="53" t="s">
        <v>38</v>
      </c>
      <c r="C25" s="33" t="s">
        <v>115</v>
      </c>
      <c r="D25" s="33" t="s">
        <v>149</v>
      </c>
      <c r="E25" s="69" t="s">
        <v>683</v>
      </c>
      <c r="F25" s="69" t="s">
        <v>684</v>
      </c>
      <c r="G25" s="69" t="s">
        <v>685</v>
      </c>
      <c r="H25" s="35">
        <v>42</v>
      </c>
      <c r="I25" s="53" t="s">
        <v>57</v>
      </c>
      <c r="J25" s="93">
        <v>585</v>
      </c>
      <c r="K25" s="94">
        <v>15</v>
      </c>
      <c r="L25" s="94">
        <v>0</v>
      </c>
      <c r="M25" s="94">
        <v>15</v>
      </c>
      <c r="N25" s="63">
        <v>8775</v>
      </c>
      <c r="O25" s="95">
        <v>28</v>
      </c>
      <c r="P25" s="95">
        <v>51</v>
      </c>
      <c r="Q25" s="131">
        <v>0.4</v>
      </c>
      <c r="R25" s="131">
        <v>571.20000000000005</v>
      </c>
      <c r="S25" s="82" t="s">
        <v>686</v>
      </c>
      <c r="T25" s="95">
        <v>0</v>
      </c>
      <c r="U25" s="63">
        <v>0</v>
      </c>
      <c r="V25" s="36" t="s">
        <v>45</v>
      </c>
      <c r="W25" s="63">
        <v>9346.2000000000007</v>
      </c>
      <c r="X25" s="95">
        <v>3000</v>
      </c>
      <c r="Y25" s="95">
        <v>1</v>
      </c>
      <c r="Z25" s="95">
        <v>187</v>
      </c>
      <c r="AA25" s="94">
        <v>187</v>
      </c>
      <c r="AB25" s="99" t="s">
        <v>687</v>
      </c>
      <c r="AC25" s="86">
        <v>0</v>
      </c>
      <c r="AD25" s="63">
        <v>3187</v>
      </c>
      <c r="AE25" s="63">
        <v>12533.2</v>
      </c>
    </row>
    <row r="26" spans="1:31" ht="61" x14ac:dyDescent="0.2">
      <c r="A26" s="52" t="s">
        <v>682</v>
      </c>
      <c r="B26" s="53"/>
      <c r="C26" s="33" t="s">
        <v>115</v>
      </c>
      <c r="D26" s="33" t="s">
        <v>149</v>
      </c>
      <c r="E26" s="69" t="s">
        <v>277</v>
      </c>
      <c r="F26" s="69" t="s">
        <v>688</v>
      </c>
      <c r="G26" s="69" t="s">
        <v>660</v>
      </c>
      <c r="H26" s="35">
        <v>42</v>
      </c>
      <c r="I26" s="53" t="s">
        <v>57</v>
      </c>
      <c r="J26" s="93">
        <v>585</v>
      </c>
      <c r="K26" s="94">
        <v>17</v>
      </c>
      <c r="L26" s="94">
        <v>0</v>
      </c>
      <c r="M26" s="94">
        <v>17</v>
      </c>
      <c r="N26" s="63">
        <v>9945</v>
      </c>
      <c r="O26" s="95">
        <v>28</v>
      </c>
      <c r="P26" s="95">
        <v>23</v>
      </c>
      <c r="Q26" s="131">
        <v>0.4</v>
      </c>
      <c r="R26" s="131">
        <v>257.60000000000002</v>
      </c>
      <c r="S26" s="222" t="s">
        <v>689</v>
      </c>
      <c r="T26" s="95">
        <v>0</v>
      </c>
      <c r="U26" s="63">
        <v>0</v>
      </c>
      <c r="V26" s="36" t="s">
        <v>45</v>
      </c>
      <c r="W26" s="63">
        <v>10202.6</v>
      </c>
      <c r="X26" s="95">
        <v>3400</v>
      </c>
      <c r="Y26" s="95">
        <v>1</v>
      </c>
      <c r="Z26" s="95">
        <v>170</v>
      </c>
      <c r="AA26" s="94">
        <v>170</v>
      </c>
      <c r="AB26" s="35" t="s">
        <v>690</v>
      </c>
      <c r="AC26" s="86">
        <v>0</v>
      </c>
      <c r="AD26" s="63">
        <v>3570</v>
      </c>
      <c r="AE26" s="63">
        <v>13772.6</v>
      </c>
    </row>
    <row r="27" spans="1:31" ht="37" x14ac:dyDescent="0.2">
      <c r="A27" s="73" t="s">
        <v>682</v>
      </c>
      <c r="B27" s="121"/>
      <c r="C27" s="122" t="s">
        <v>115</v>
      </c>
      <c r="D27" s="122" t="s">
        <v>149</v>
      </c>
      <c r="E27" s="74" t="s">
        <v>281</v>
      </c>
      <c r="F27" s="74" t="s">
        <v>691</v>
      </c>
      <c r="G27" s="74" t="s">
        <v>685</v>
      </c>
      <c r="H27" s="124">
        <v>42</v>
      </c>
      <c r="I27" s="121" t="s">
        <v>57</v>
      </c>
      <c r="J27" s="77">
        <v>585</v>
      </c>
      <c r="K27" s="78">
        <v>0</v>
      </c>
      <c r="L27" s="78">
        <v>0</v>
      </c>
      <c r="M27" s="78">
        <v>0</v>
      </c>
      <c r="N27" s="79">
        <v>0</v>
      </c>
      <c r="O27" s="80">
        <v>0</v>
      </c>
      <c r="P27" s="80">
        <v>20</v>
      </c>
      <c r="Q27" s="127">
        <v>0.4</v>
      </c>
      <c r="R27" s="127">
        <v>0</v>
      </c>
      <c r="S27" s="82" t="s">
        <v>692</v>
      </c>
      <c r="T27" s="80">
        <v>0</v>
      </c>
      <c r="U27" s="79">
        <v>0</v>
      </c>
      <c r="V27" s="386" t="s">
        <v>45</v>
      </c>
      <c r="W27" s="79">
        <v>0</v>
      </c>
      <c r="X27" s="80">
        <v>0</v>
      </c>
      <c r="Y27" s="80">
        <v>0</v>
      </c>
      <c r="Z27" s="80">
        <v>165</v>
      </c>
      <c r="AA27" s="78">
        <v>0</v>
      </c>
      <c r="AB27" s="84" t="s">
        <v>693</v>
      </c>
      <c r="AC27" s="85">
        <v>0</v>
      </c>
      <c r="AD27" s="79">
        <v>0</v>
      </c>
      <c r="AE27" s="79">
        <v>0</v>
      </c>
    </row>
    <row r="28" spans="1:31" ht="65" customHeight="1" x14ac:dyDescent="0.2">
      <c r="A28" s="52" t="s">
        <v>711</v>
      </c>
      <c r="B28" s="53" t="s">
        <v>38</v>
      </c>
      <c r="C28" s="33" t="s">
        <v>115</v>
      </c>
      <c r="D28" s="33" t="s">
        <v>149</v>
      </c>
      <c r="E28" s="69" t="s">
        <v>277</v>
      </c>
      <c r="F28" s="69" t="s">
        <v>65</v>
      </c>
      <c r="G28" s="69" t="s">
        <v>712</v>
      </c>
      <c r="H28" s="35">
        <v>42</v>
      </c>
      <c r="I28" s="53" t="s">
        <v>57</v>
      </c>
      <c r="J28" s="93">
        <v>585</v>
      </c>
      <c r="K28" s="94">
        <v>18</v>
      </c>
      <c r="L28" s="94">
        <v>0</v>
      </c>
      <c r="M28" s="94">
        <v>18</v>
      </c>
      <c r="N28" s="63">
        <v>10530</v>
      </c>
      <c r="O28" s="95">
        <v>28</v>
      </c>
      <c r="P28" s="95">
        <v>16</v>
      </c>
      <c r="Q28" s="131">
        <v>0.4</v>
      </c>
      <c r="R28" s="96">
        <v>179.20000000000002</v>
      </c>
      <c r="S28" s="222" t="s">
        <v>713</v>
      </c>
      <c r="T28" s="95">
        <v>284</v>
      </c>
      <c r="U28" s="63">
        <v>5112</v>
      </c>
      <c r="V28" s="36" t="s">
        <v>714</v>
      </c>
      <c r="W28" s="63">
        <v>15821.2</v>
      </c>
      <c r="X28" s="95">
        <v>3600</v>
      </c>
      <c r="Y28" s="95">
        <v>1</v>
      </c>
      <c r="Z28" s="95">
        <v>187</v>
      </c>
      <c r="AA28" s="94">
        <v>187</v>
      </c>
      <c r="AB28" s="35" t="s">
        <v>715</v>
      </c>
      <c r="AC28" s="86">
        <v>0</v>
      </c>
      <c r="AD28" s="63">
        <v>3787</v>
      </c>
      <c r="AE28" s="63">
        <v>19608.2</v>
      </c>
    </row>
    <row r="29" spans="1:31" ht="62" customHeight="1" x14ac:dyDescent="0.2">
      <c r="A29" s="283" t="s">
        <v>711</v>
      </c>
      <c r="B29" s="284"/>
      <c r="C29" s="285" t="s">
        <v>115</v>
      </c>
      <c r="D29" s="285" t="s">
        <v>149</v>
      </c>
      <c r="E29" s="279" t="s">
        <v>541</v>
      </c>
      <c r="F29" s="279" t="s">
        <v>717</v>
      </c>
      <c r="G29" s="279" t="s">
        <v>134</v>
      </c>
      <c r="H29" s="124">
        <v>42</v>
      </c>
      <c r="I29" s="121" t="s">
        <v>57</v>
      </c>
      <c r="J29" s="77">
        <v>585</v>
      </c>
      <c r="K29" s="78">
        <v>0</v>
      </c>
      <c r="L29" s="78">
        <v>0</v>
      </c>
      <c r="M29" s="78">
        <v>0</v>
      </c>
      <c r="N29" s="79">
        <v>0</v>
      </c>
      <c r="O29" s="80">
        <v>0</v>
      </c>
      <c r="P29" s="80">
        <v>17</v>
      </c>
      <c r="Q29" s="127">
        <v>0.4</v>
      </c>
      <c r="R29" s="81">
        <v>0</v>
      </c>
      <c r="S29" s="82" t="s">
        <v>718</v>
      </c>
      <c r="T29" s="80">
        <v>150</v>
      </c>
      <c r="U29" s="79">
        <v>0</v>
      </c>
      <c r="V29" s="386" t="s">
        <v>719</v>
      </c>
      <c r="W29" s="79">
        <v>0</v>
      </c>
      <c r="X29" s="80">
        <v>0</v>
      </c>
      <c r="Y29" s="80">
        <v>0</v>
      </c>
      <c r="Z29" s="80">
        <v>170</v>
      </c>
      <c r="AA29" s="78">
        <v>0</v>
      </c>
      <c r="AB29" s="84" t="s">
        <v>720</v>
      </c>
      <c r="AC29" s="85">
        <v>0</v>
      </c>
      <c r="AD29" s="79">
        <v>0</v>
      </c>
      <c r="AE29" s="79">
        <v>0</v>
      </c>
    </row>
    <row r="30" spans="1:31" ht="70" customHeight="1" x14ac:dyDescent="0.2">
      <c r="A30" s="52" t="s">
        <v>711</v>
      </c>
      <c r="B30" s="53" t="s">
        <v>38</v>
      </c>
      <c r="C30" s="33" t="s">
        <v>115</v>
      </c>
      <c r="D30" s="33" t="s">
        <v>149</v>
      </c>
      <c r="E30" s="69" t="s">
        <v>541</v>
      </c>
      <c r="F30" s="69" t="s">
        <v>721</v>
      </c>
      <c r="G30" s="69" t="s">
        <v>722</v>
      </c>
      <c r="H30" s="35">
        <v>42</v>
      </c>
      <c r="I30" s="53" t="s">
        <v>57</v>
      </c>
      <c r="J30" s="93">
        <v>585</v>
      </c>
      <c r="K30" s="94">
        <v>0</v>
      </c>
      <c r="L30" s="94">
        <v>15</v>
      </c>
      <c r="M30" s="94">
        <v>15</v>
      </c>
      <c r="N30" s="63">
        <v>8775</v>
      </c>
      <c r="O30" s="95">
        <v>14</v>
      </c>
      <c r="P30" s="95">
        <v>17</v>
      </c>
      <c r="Q30" s="131">
        <v>0.4</v>
      </c>
      <c r="R30" s="96">
        <v>95.200000000000017</v>
      </c>
      <c r="S30" s="82" t="s">
        <v>723</v>
      </c>
      <c r="T30" s="95">
        <v>300</v>
      </c>
      <c r="U30" s="63">
        <v>4500</v>
      </c>
      <c r="V30" s="36" t="s">
        <v>724</v>
      </c>
      <c r="W30" s="63">
        <v>13370.2</v>
      </c>
      <c r="X30" s="95">
        <v>3000</v>
      </c>
      <c r="Y30" s="95">
        <v>1</v>
      </c>
      <c r="Z30" s="95">
        <v>170</v>
      </c>
      <c r="AA30" s="94">
        <v>170</v>
      </c>
      <c r="AB30" s="99" t="s">
        <v>725</v>
      </c>
      <c r="AC30" s="86">
        <v>0</v>
      </c>
      <c r="AD30" s="63">
        <v>3170</v>
      </c>
      <c r="AE30" s="63">
        <v>16540.2</v>
      </c>
    </row>
    <row r="31" spans="1:31" ht="62" customHeight="1" x14ac:dyDescent="0.2">
      <c r="A31" s="52" t="s">
        <v>711</v>
      </c>
      <c r="B31" s="53"/>
      <c r="C31" s="33" t="s">
        <v>115</v>
      </c>
      <c r="D31" s="33" t="s">
        <v>149</v>
      </c>
      <c r="E31" s="69" t="s">
        <v>541</v>
      </c>
      <c r="F31" s="69" t="s">
        <v>56</v>
      </c>
      <c r="G31" s="69" t="s">
        <v>675</v>
      </c>
      <c r="H31" s="35">
        <v>42</v>
      </c>
      <c r="I31" s="53" t="s">
        <v>57</v>
      </c>
      <c r="J31" s="93">
        <v>585</v>
      </c>
      <c r="K31" s="94">
        <v>15</v>
      </c>
      <c r="L31" s="94">
        <v>0</v>
      </c>
      <c r="M31" s="94">
        <v>15</v>
      </c>
      <c r="N31" s="63">
        <v>8775</v>
      </c>
      <c r="O31" s="95">
        <v>28</v>
      </c>
      <c r="P31" s="95">
        <v>17</v>
      </c>
      <c r="Q31" s="131">
        <v>0.4</v>
      </c>
      <c r="R31" s="96">
        <v>190.40000000000003</v>
      </c>
      <c r="S31" s="82" t="s">
        <v>726</v>
      </c>
      <c r="T31" s="95">
        <v>300</v>
      </c>
      <c r="U31" s="63">
        <v>4500</v>
      </c>
      <c r="V31" s="36" t="s">
        <v>676</v>
      </c>
      <c r="W31" s="63">
        <v>13465.4</v>
      </c>
      <c r="X31" s="95">
        <v>3000</v>
      </c>
      <c r="Y31" s="95">
        <v>1</v>
      </c>
      <c r="Z31" s="95">
        <v>170</v>
      </c>
      <c r="AA31" s="94">
        <v>170</v>
      </c>
      <c r="AB31" s="99" t="s">
        <v>727</v>
      </c>
      <c r="AC31" s="86">
        <v>0</v>
      </c>
      <c r="AD31" s="63">
        <v>3170</v>
      </c>
      <c r="AE31" s="63">
        <v>16635.400000000001</v>
      </c>
    </row>
    <row r="32" spans="1:31" ht="56" customHeight="1" x14ac:dyDescent="0.2">
      <c r="A32" s="52" t="s">
        <v>711</v>
      </c>
      <c r="B32" s="394" t="s">
        <v>1004</v>
      </c>
      <c r="C32" s="395" t="s">
        <v>115</v>
      </c>
      <c r="D32" s="395" t="s">
        <v>149</v>
      </c>
      <c r="E32" s="396" t="s">
        <v>291</v>
      </c>
      <c r="F32" s="396" t="s">
        <v>56</v>
      </c>
      <c r="G32" s="69" t="s">
        <v>675</v>
      </c>
      <c r="H32" s="35">
        <v>42</v>
      </c>
      <c r="I32" s="53" t="s">
        <v>57</v>
      </c>
      <c r="J32" s="93">
        <v>585</v>
      </c>
      <c r="K32" s="94">
        <v>0</v>
      </c>
      <c r="L32" s="94">
        <v>18</v>
      </c>
      <c r="M32" s="94">
        <v>18</v>
      </c>
      <c r="N32" s="63">
        <v>10530</v>
      </c>
      <c r="O32" s="95">
        <v>28</v>
      </c>
      <c r="P32" s="95">
        <v>42</v>
      </c>
      <c r="Q32" s="131">
        <v>0.4</v>
      </c>
      <c r="R32" s="96">
        <v>470.40000000000003</v>
      </c>
      <c r="S32" s="82"/>
      <c r="T32" s="95">
        <v>300</v>
      </c>
      <c r="U32" s="63">
        <v>5400</v>
      </c>
      <c r="V32" s="36" t="s">
        <v>676</v>
      </c>
      <c r="W32" s="63">
        <v>16400.400000000001</v>
      </c>
      <c r="X32" s="95">
        <v>3600</v>
      </c>
      <c r="Y32" s="95">
        <v>1</v>
      </c>
      <c r="Z32" s="95">
        <v>250</v>
      </c>
      <c r="AA32" s="94">
        <v>250</v>
      </c>
      <c r="AB32" s="99" t="s">
        <v>727</v>
      </c>
      <c r="AC32" s="86">
        <v>0</v>
      </c>
      <c r="AD32" s="63">
        <v>3850</v>
      </c>
      <c r="AE32" s="63">
        <v>20250.400000000001</v>
      </c>
    </row>
    <row r="33" spans="1:31" ht="78" customHeight="1" x14ac:dyDescent="0.2">
      <c r="A33" s="52" t="s">
        <v>711</v>
      </c>
      <c r="B33" s="53" t="s">
        <v>38</v>
      </c>
      <c r="C33" s="33" t="s">
        <v>115</v>
      </c>
      <c r="D33" s="33" t="s">
        <v>149</v>
      </c>
      <c r="E33" s="69" t="s">
        <v>683</v>
      </c>
      <c r="F33" s="69" t="s">
        <v>65</v>
      </c>
      <c r="G33" s="69" t="s">
        <v>132</v>
      </c>
      <c r="H33" s="35">
        <v>42</v>
      </c>
      <c r="I33" s="53" t="s">
        <v>57</v>
      </c>
      <c r="J33" s="93">
        <v>585</v>
      </c>
      <c r="K33" s="94">
        <v>0</v>
      </c>
      <c r="L33" s="94">
        <v>18</v>
      </c>
      <c r="M33" s="94">
        <v>18</v>
      </c>
      <c r="N33" s="63">
        <v>10530</v>
      </c>
      <c r="O33" s="95">
        <v>28</v>
      </c>
      <c r="P33" s="95">
        <v>51</v>
      </c>
      <c r="Q33" s="131">
        <v>0.4</v>
      </c>
      <c r="R33" s="96">
        <v>571.20000000000005</v>
      </c>
      <c r="S33" s="222" t="s">
        <v>729</v>
      </c>
      <c r="T33" s="95">
        <v>150</v>
      </c>
      <c r="U33" s="63">
        <v>2700</v>
      </c>
      <c r="V33" s="36" t="s">
        <v>730</v>
      </c>
      <c r="W33" s="63">
        <v>13801.2</v>
      </c>
      <c r="X33" s="95">
        <v>3600</v>
      </c>
      <c r="Y33" s="95">
        <v>1</v>
      </c>
      <c r="Z33" s="95">
        <v>215</v>
      </c>
      <c r="AA33" s="94">
        <v>215</v>
      </c>
      <c r="AB33" s="35" t="s">
        <v>731</v>
      </c>
      <c r="AC33" s="86">
        <v>0</v>
      </c>
      <c r="AD33" s="63">
        <v>3815</v>
      </c>
      <c r="AE33" s="63">
        <v>17616.2</v>
      </c>
    </row>
    <row r="34" spans="1:31" ht="64" customHeight="1" x14ac:dyDescent="0.2">
      <c r="A34" s="52" t="s">
        <v>711</v>
      </c>
      <c r="B34" s="53"/>
      <c r="C34" s="33" t="s">
        <v>115</v>
      </c>
      <c r="D34" s="33" t="s">
        <v>149</v>
      </c>
      <c r="E34" s="69" t="s">
        <v>602</v>
      </c>
      <c r="F34" s="69" t="s">
        <v>65</v>
      </c>
      <c r="G34" s="69" t="s">
        <v>722</v>
      </c>
      <c r="H34" s="35">
        <v>42</v>
      </c>
      <c r="I34" s="53" t="s">
        <v>57</v>
      </c>
      <c r="J34" s="93">
        <v>585</v>
      </c>
      <c r="K34" s="94">
        <v>0</v>
      </c>
      <c r="L34" s="94">
        <v>17</v>
      </c>
      <c r="M34" s="94">
        <v>17</v>
      </c>
      <c r="N34" s="63">
        <v>9945</v>
      </c>
      <c r="O34" s="95">
        <v>28</v>
      </c>
      <c r="P34" s="95">
        <v>12</v>
      </c>
      <c r="Q34" s="131">
        <v>0.4</v>
      </c>
      <c r="R34" s="96">
        <v>134.40000000000003</v>
      </c>
      <c r="S34" s="222" t="s">
        <v>733</v>
      </c>
      <c r="T34" s="95">
        <v>300</v>
      </c>
      <c r="U34" s="63">
        <v>5100</v>
      </c>
      <c r="V34" s="36" t="s">
        <v>724</v>
      </c>
      <c r="W34" s="63">
        <v>15179.4</v>
      </c>
      <c r="X34" s="95">
        <v>3400</v>
      </c>
      <c r="Y34" s="95">
        <v>1</v>
      </c>
      <c r="Z34" s="95">
        <v>148</v>
      </c>
      <c r="AA34" s="94">
        <v>148</v>
      </c>
      <c r="AB34" s="35" t="s">
        <v>734</v>
      </c>
      <c r="AC34" s="86">
        <v>0</v>
      </c>
      <c r="AD34" s="63">
        <v>3548</v>
      </c>
      <c r="AE34" s="63">
        <v>18727.400000000001</v>
      </c>
    </row>
    <row r="35" spans="1:31" ht="60" customHeight="1" x14ac:dyDescent="0.2">
      <c r="A35" s="52" t="s">
        <v>711</v>
      </c>
      <c r="B35" s="394" t="s">
        <v>1059</v>
      </c>
      <c r="C35" s="395" t="s">
        <v>115</v>
      </c>
      <c r="D35" s="395" t="s">
        <v>149</v>
      </c>
      <c r="E35" s="396" t="s">
        <v>266</v>
      </c>
      <c r="F35" s="396" t="s">
        <v>65</v>
      </c>
      <c r="G35" s="396" t="s">
        <v>132</v>
      </c>
      <c r="H35" s="35">
        <v>42</v>
      </c>
      <c r="I35" s="53" t="s">
        <v>57</v>
      </c>
      <c r="J35" s="93">
        <v>585</v>
      </c>
      <c r="K35" s="397">
        <v>15</v>
      </c>
      <c r="L35" s="397">
        <v>0</v>
      </c>
      <c r="M35" s="94">
        <v>15</v>
      </c>
      <c r="N35" s="63">
        <v>8775</v>
      </c>
      <c r="O35" s="95">
        <v>28</v>
      </c>
      <c r="P35" s="95">
        <v>36</v>
      </c>
      <c r="Q35" s="131">
        <v>0.4</v>
      </c>
      <c r="R35" s="96">
        <v>403.2</v>
      </c>
      <c r="S35" s="222" t="s">
        <v>735</v>
      </c>
      <c r="T35" s="95">
        <v>150</v>
      </c>
      <c r="U35" s="63">
        <v>2250</v>
      </c>
      <c r="V35" s="36" t="s">
        <v>679</v>
      </c>
      <c r="W35" s="63">
        <v>11428.2</v>
      </c>
      <c r="X35" s="95">
        <v>3000</v>
      </c>
      <c r="Y35" s="95">
        <v>1</v>
      </c>
      <c r="Z35" s="95">
        <v>215</v>
      </c>
      <c r="AA35" s="94">
        <v>215</v>
      </c>
      <c r="AB35" s="35" t="s">
        <v>736</v>
      </c>
      <c r="AC35" s="86">
        <v>0</v>
      </c>
      <c r="AD35" s="63">
        <v>3215</v>
      </c>
      <c r="AE35" s="63">
        <v>14643.2</v>
      </c>
    </row>
    <row r="36" spans="1:31" ht="64" customHeight="1" x14ac:dyDescent="0.2">
      <c r="A36" s="52" t="s">
        <v>711</v>
      </c>
      <c r="B36" s="53"/>
      <c r="C36" s="33" t="s">
        <v>115</v>
      </c>
      <c r="D36" s="33" t="s">
        <v>149</v>
      </c>
      <c r="E36" s="69" t="s">
        <v>281</v>
      </c>
      <c r="F36" s="69" t="s">
        <v>721</v>
      </c>
      <c r="G36" s="69" t="s">
        <v>132</v>
      </c>
      <c r="H36" s="35">
        <v>42</v>
      </c>
      <c r="I36" s="53" t="s">
        <v>57</v>
      </c>
      <c r="J36" s="93">
        <v>585</v>
      </c>
      <c r="K36" s="94">
        <v>15</v>
      </c>
      <c r="L36" s="94">
        <v>0</v>
      </c>
      <c r="M36" s="94">
        <v>15</v>
      </c>
      <c r="N36" s="63">
        <v>8775</v>
      </c>
      <c r="O36" s="95">
        <v>28</v>
      </c>
      <c r="P36" s="95">
        <v>13</v>
      </c>
      <c r="Q36" s="131">
        <v>0.4</v>
      </c>
      <c r="R36" s="96">
        <v>145.6</v>
      </c>
      <c r="S36" s="222" t="s">
        <v>738</v>
      </c>
      <c r="T36" s="95">
        <v>150</v>
      </c>
      <c r="U36" s="63">
        <v>2250</v>
      </c>
      <c r="V36" s="36" t="s">
        <v>679</v>
      </c>
      <c r="W36" s="63">
        <v>11170.6</v>
      </c>
      <c r="X36" s="95">
        <v>3000</v>
      </c>
      <c r="Y36" s="95">
        <v>1</v>
      </c>
      <c r="Z36" s="95">
        <v>165</v>
      </c>
      <c r="AA36" s="94">
        <v>165</v>
      </c>
      <c r="AB36" s="35" t="s">
        <v>739</v>
      </c>
      <c r="AC36" s="86">
        <v>0</v>
      </c>
      <c r="AD36" s="63">
        <v>3165</v>
      </c>
      <c r="AE36" s="63">
        <v>14335.6</v>
      </c>
    </row>
    <row r="37" spans="1:31" ht="60" customHeight="1" x14ac:dyDescent="0.2">
      <c r="A37" s="52" t="s">
        <v>711</v>
      </c>
      <c r="B37" s="394" t="s">
        <v>1044</v>
      </c>
      <c r="C37" s="395" t="s">
        <v>115</v>
      </c>
      <c r="D37" s="395" t="s">
        <v>149</v>
      </c>
      <c r="E37" s="396" t="s">
        <v>266</v>
      </c>
      <c r="F37" s="396" t="s">
        <v>721</v>
      </c>
      <c r="G37" s="396" t="s">
        <v>712</v>
      </c>
      <c r="H37" s="35">
        <v>42</v>
      </c>
      <c r="I37" s="53" t="s">
        <v>57</v>
      </c>
      <c r="J37" s="93">
        <v>585</v>
      </c>
      <c r="K37" s="397">
        <v>17</v>
      </c>
      <c r="L37" s="397">
        <v>0</v>
      </c>
      <c r="M37" s="94">
        <v>17</v>
      </c>
      <c r="N37" s="63">
        <v>9945</v>
      </c>
      <c r="O37" s="95">
        <v>28</v>
      </c>
      <c r="P37" s="95">
        <v>36</v>
      </c>
      <c r="Q37" s="131">
        <v>0.4</v>
      </c>
      <c r="R37" s="96">
        <v>403.2</v>
      </c>
      <c r="S37" s="222" t="s">
        <v>740</v>
      </c>
      <c r="T37" s="95">
        <v>150</v>
      </c>
      <c r="U37" s="63">
        <v>2550</v>
      </c>
      <c r="V37" s="36" t="s">
        <v>741</v>
      </c>
      <c r="W37" s="63">
        <v>12898.2</v>
      </c>
      <c r="X37" s="95">
        <v>3400</v>
      </c>
      <c r="Y37" s="95">
        <v>1</v>
      </c>
      <c r="Z37" s="95">
        <v>215</v>
      </c>
      <c r="AA37" s="94">
        <v>215</v>
      </c>
      <c r="AB37" s="35" t="s">
        <v>742</v>
      </c>
      <c r="AC37" s="86">
        <v>0</v>
      </c>
      <c r="AD37" s="63">
        <v>3615</v>
      </c>
      <c r="AE37" s="63">
        <v>16513.2</v>
      </c>
    </row>
    <row r="38" spans="1:31" ht="80" customHeight="1" x14ac:dyDescent="0.2">
      <c r="A38" s="52" t="s">
        <v>711</v>
      </c>
      <c r="B38" s="394" t="s">
        <v>1045</v>
      </c>
      <c r="C38" s="395" t="s">
        <v>115</v>
      </c>
      <c r="D38" s="395" t="s">
        <v>149</v>
      </c>
      <c r="E38" s="396" t="s">
        <v>266</v>
      </c>
      <c r="F38" s="396" t="s">
        <v>721</v>
      </c>
      <c r="G38" s="396" t="s">
        <v>712</v>
      </c>
      <c r="H38" s="35">
        <v>42</v>
      </c>
      <c r="I38" s="53" t="s">
        <v>57</v>
      </c>
      <c r="J38" s="93">
        <v>585</v>
      </c>
      <c r="K38" s="397">
        <v>0</v>
      </c>
      <c r="L38" s="397">
        <v>22</v>
      </c>
      <c r="M38" s="94">
        <v>22</v>
      </c>
      <c r="N38" s="63">
        <v>12870</v>
      </c>
      <c r="O38" s="95">
        <v>28</v>
      </c>
      <c r="P38" s="95">
        <v>36</v>
      </c>
      <c r="Q38" s="131">
        <v>0.4</v>
      </c>
      <c r="R38" s="96">
        <v>403.2</v>
      </c>
      <c r="S38" s="222" t="s">
        <v>740</v>
      </c>
      <c r="T38" s="95">
        <v>150</v>
      </c>
      <c r="U38" s="63">
        <v>3300</v>
      </c>
      <c r="V38" s="36" t="s">
        <v>741</v>
      </c>
      <c r="W38" s="63">
        <v>16573.2</v>
      </c>
      <c r="X38" s="95">
        <v>4400</v>
      </c>
      <c r="Y38" s="95">
        <v>1</v>
      </c>
      <c r="Z38" s="95">
        <v>215</v>
      </c>
      <c r="AA38" s="94">
        <v>215</v>
      </c>
      <c r="AB38" s="35" t="s">
        <v>742</v>
      </c>
      <c r="AC38" s="86">
        <v>0</v>
      </c>
      <c r="AD38" s="63">
        <v>4615</v>
      </c>
      <c r="AE38" s="63">
        <v>21188.2</v>
      </c>
    </row>
    <row r="39" spans="1:31" ht="72" customHeight="1" x14ac:dyDescent="0.2">
      <c r="A39" s="52" t="s">
        <v>787</v>
      </c>
      <c r="B39" s="53"/>
      <c r="C39" s="33" t="s">
        <v>115</v>
      </c>
      <c r="D39" s="33" t="s">
        <v>149</v>
      </c>
      <c r="E39" s="69" t="s">
        <v>683</v>
      </c>
      <c r="F39" s="69" t="s">
        <v>788</v>
      </c>
      <c r="G39" s="69" t="s">
        <v>128</v>
      </c>
      <c r="H39" s="35">
        <v>56</v>
      </c>
      <c r="I39" s="53" t="s">
        <v>57</v>
      </c>
      <c r="J39" s="93">
        <v>585</v>
      </c>
      <c r="K39" s="94">
        <v>0</v>
      </c>
      <c r="L39" s="94">
        <v>15</v>
      </c>
      <c r="M39" s="94">
        <v>15</v>
      </c>
      <c r="N39" s="63">
        <v>8775</v>
      </c>
      <c r="O39" s="95">
        <v>28</v>
      </c>
      <c r="P39" s="95">
        <v>51</v>
      </c>
      <c r="Q39" s="131">
        <v>0.4</v>
      </c>
      <c r="R39" s="131">
        <v>571.20000000000005</v>
      </c>
      <c r="S39" s="82" t="s">
        <v>789</v>
      </c>
      <c r="T39" s="95">
        <v>300</v>
      </c>
      <c r="U39" s="63">
        <v>4500</v>
      </c>
      <c r="V39" s="138" t="s">
        <v>790</v>
      </c>
      <c r="W39" s="63">
        <v>13846.2</v>
      </c>
      <c r="X39" s="95">
        <v>3000</v>
      </c>
      <c r="Y39" s="95">
        <v>1</v>
      </c>
      <c r="Z39" s="95">
        <v>187</v>
      </c>
      <c r="AA39" s="94">
        <v>187</v>
      </c>
      <c r="AB39" s="99" t="s">
        <v>791</v>
      </c>
      <c r="AC39" s="94">
        <v>0</v>
      </c>
      <c r="AD39" s="63">
        <v>3187</v>
      </c>
      <c r="AE39" s="63">
        <v>17033.2</v>
      </c>
    </row>
    <row r="40" spans="1:31" ht="67" customHeight="1" x14ac:dyDescent="0.2">
      <c r="A40" s="52" t="s">
        <v>787</v>
      </c>
      <c r="B40" s="53"/>
      <c r="C40" s="33" t="s">
        <v>115</v>
      </c>
      <c r="D40" s="33" t="s">
        <v>149</v>
      </c>
      <c r="E40" s="69" t="s">
        <v>602</v>
      </c>
      <c r="F40" s="69" t="s">
        <v>793</v>
      </c>
      <c r="G40" s="69" t="s">
        <v>128</v>
      </c>
      <c r="H40" s="35">
        <v>56</v>
      </c>
      <c r="I40" s="53" t="s">
        <v>57</v>
      </c>
      <c r="J40" s="93">
        <v>585</v>
      </c>
      <c r="K40" s="94">
        <v>15</v>
      </c>
      <c r="L40" s="94">
        <v>0</v>
      </c>
      <c r="M40" s="94">
        <v>15</v>
      </c>
      <c r="N40" s="63">
        <v>8775</v>
      </c>
      <c r="O40" s="95">
        <v>28</v>
      </c>
      <c r="P40" s="95">
        <v>12</v>
      </c>
      <c r="Q40" s="131">
        <v>0.4</v>
      </c>
      <c r="R40" s="131">
        <v>134.40000000000003</v>
      </c>
      <c r="S40" s="82" t="s">
        <v>794</v>
      </c>
      <c r="T40" s="95">
        <v>300</v>
      </c>
      <c r="U40" s="63">
        <v>4500</v>
      </c>
      <c r="V40" s="138" t="s">
        <v>790</v>
      </c>
      <c r="W40" s="63">
        <v>13409.4</v>
      </c>
      <c r="X40" s="95">
        <v>3000</v>
      </c>
      <c r="Y40" s="95">
        <v>1</v>
      </c>
      <c r="Z40" s="95">
        <v>148</v>
      </c>
      <c r="AA40" s="94">
        <v>148</v>
      </c>
      <c r="AB40" s="99" t="s">
        <v>795</v>
      </c>
      <c r="AC40" s="94">
        <v>0</v>
      </c>
      <c r="AD40" s="63">
        <v>3148</v>
      </c>
      <c r="AE40" s="63">
        <v>16557.400000000001</v>
      </c>
    </row>
    <row r="41" spans="1:31" ht="59" customHeight="1" x14ac:dyDescent="0.2">
      <c r="A41" s="52" t="s">
        <v>787</v>
      </c>
      <c r="B41" s="394" t="s">
        <v>1040</v>
      </c>
      <c r="C41" s="395" t="s">
        <v>115</v>
      </c>
      <c r="D41" s="395" t="s">
        <v>149</v>
      </c>
      <c r="E41" s="396" t="s">
        <v>305</v>
      </c>
      <c r="F41" s="396" t="s">
        <v>323</v>
      </c>
      <c r="G41" s="396" t="s">
        <v>128</v>
      </c>
      <c r="H41" s="399">
        <v>56</v>
      </c>
      <c r="I41" s="394" t="s">
        <v>57</v>
      </c>
      <c r="J41" s="400">
        <v>585</v>
      </c>
      <c r="K41" s="397">
        <v>0</v>
      </c>
      <c r="L41" s="397">
        <v>19</v>
      </c>
      <c r="M41" s="397">
        <v>19</v>
      </c>
      <c r="N41" s="97">
        <v>11115</v>
      </c>
      <c r="O41" s="398">
        <v>28</v>
      </c>
      <c r="P41" s="398">
        <v>47</v>
      </c>
      <c r="Q41" s="401">
        <v>0.4</v>
      </c>
      <c r="R41" s="401">
        <v>526.4</v>
      </c>
      <c r="S41" s="417" t="s">
        <v>794</v>
      </c>
      <c r="T41" s="398">
        <v>300</v>
      </c>
      <c r="U41" s="97">
        <v>5700</v>
      </c>
      <c r="V41" s="408" t="s">
        <v>790</v>
      </c>
      <c r="W41" s="97">
        <v>17341.400000000001</v>
      </c>
      <c r="X41" s="398">
        <v>3800</v>
      </c>
      <c r="Y41" s="398">
        <v>1</v>
      </c>
      <c r="Z41" s="398">
        <v>300</v>
      </c>
      <c r="AA41" s="397">
        <v>300</v>
      </c>
      <c r="AB41" s="412" t="s">
        <v>795</v>
      </c>
      <c r="AC41" s="397">
        <v>0</v>
      </c>
      <c r="AD41" s="97">
        <v>4100</v>
      </c>
      <c r="AE41" s="97">
        <v>21441.4</v>
      </c>
    </row>
    <row r="42" spans="1:31" ht="60" customHeight="1" x14ac:dyDescent="0.2">
      <c r="A42" s="52" t="s">
        <v>787</v>
      </c>
      <c r="B42" s="53"/>
      <c r="C42" s="33" t="s">
        <v>115</v>
      </c>
      <c r="D42" s="33" t="s">
        <v>149</v>
      </c>
      <c r="E42" s="69" t="s">
        <v>602</v>
      </c>
      <c r="F42" s="69" t="s">
        <v>793</v>
      </c>
      <c r="G42" s="69" t="s">
        <v>128</v>
      </c>
      <c r="H42" s="35">
        <v>56</v>
      </c>
      <c r="I42" s="53" t="s">
        <v>57</v>
      </c>
      <c r="J42" s="93">
        <v>585</v>
      </c>
      <c r="K42" s="94">
        <v>0</v>
      </c>
      <c r="L42" s="94">
        <v>15</v>
      </c>
      <c r="M42" s="94">
        <v>15</v>
      </c>
      <c r="N42" s="63">
        <v>8775</v>
      </c>
      <c r="O42" s="95">
        <v>28</v>
      </c>
      <c r="P42" s="95">
        <v>12</v>
      </c>
      <c r="Q42" s="131">
        <v>0.4</v>
      </c>
      <c r="R42" s="131">
        <v>134.40000000000003</v>
      </c>
      <c r="S42" s="82" t="s">
        <v>794</v>
      </c>
      <c r="T42" s="95">
        <v>300</v>
      </c>
      <c r="U42" s="63">
        <v>4500</v>
      </c>
      <c r="V42" s="138" t="s">
        <v>790</v>
      </c>
      <c r="W42" s="63">
        <v>13409.4</v>
      </c>
      <c r="X42" s="95">
        <v>3000</v>
      </c>
      <c r="Y42" s="95">
        <v>1</v>
      </c>
      <c r="Z42" s="95">
        <v>148</v>
      </c>
      <c r="AA42" s="94">
        <v>148</v>
      </c>
      <c r="AB42" s="99" t="s">
        <v>795</v>
      </c>
      <c r="AC42" s="94">
        <v>0</v>
      </c>
      <c r="AD42" s="63">
        <v>3148</v>
      </c>
      <c r="AE42" s="63">
        <v>16557.400000000001</v>
      </c>
    </row>
    <row r="43" spans="1:31" ht="60" customHeight="1" x14ac:dyDescent="0.2">
      <c r="A43" s="52" t="s">
        <v>787</v>
      </c>
      <c r="B43" s="53"/>
      <c r="C43" s="33" t="s">
        <v>115</v>
      </c>
      <c r="D43" s="33" t="s">
        <v>149</v>
      </c>
      <c r="E43" s="69" t="s">
        <v>281</v>
      </c>
      <c r="F43" s="69" t="s">
        <v>694</v>
      </c>
      <c r="G43" s="69" t="s">
        <v>128</v>
      </c>
      <c r="H43" s="35">
        <v>56</v>
      </c>
      <c r="I43" s="53" t="s">
        <v>57</v>
      </c>
      <c r="J43" s="93">
        <v>585</v>
      </c>
      <c r="K43" s="94">
        <v>15</v>
      </c>
      <c r="L43" s="94">
        <v>0</v>
      </c>
      <c r="M43" s="94">
        <v>15</v>
      </c>
      <c r="N43" s="63">
        <v>8775</v>
      </c>
      <c r="O43" s="95">
        <v>28</v>
      </c>
      <c r="P43" s="95">
        <v>20</v>
      </c>
      <c r="Q43" s="131">
        <v>0.4</v>
      </c>
      <c r="R43" s="131">
        <v>224</v>
      </c>
      <c r="S43" s="222" t="s">
        <v>797</v>
      </c>
      <c r="T43" s="95">
        <v>300</v>
      </c>
      <c r="U43" s="63">
        <v>4500</v>
      </c>
      <c r="V43" s="138" t="s">
        <v>790</v>
      </c>
      <c r="W43" s="63">
        <v>13499</v>
      </c>
      <c r="X43" s="95">
        <v>3000</v>
      </c>
      <c r="Y43" s="95">
        <v>1</v>
      </c>
      <c r="Z43" s="95">
        <v>165</v>
      </c>
      <c r="AA43" s="94">
        <v>165</v>
      </c>
      <c r="AB43" s="35" t="s">
        <v>798</v>
      </c>
      <c r="AC43" s="94">
        <v>0</v>
      </c>
      <c r="AD43" s="63">
        <v>3165</v>
      </c>
      <c r="AE43" s="63">
        <v>16664</v>
      </c>
    </row>
    <row r="44" spans="1:31" ht="25" x14ac:dyDescent="0.2">
      <c r="A44" s="203" t="s">
        <v>897</v>
      </c>
      <c r="B44" s="138"/>
      <c r="C44" s="33" t="s">
        <v>115</v>
      </c>
      <c r="D44" s="33" t="s">
        <v>149</v>
      </c>
      <c r="E44" s="69" t="s">
        <v>898</v>
      </c>
      <c r="F44" s="33" t="s">
        <v>119</v>
      </c>
      <c r="G44" s="211" t="s">
        <v>120</v>
      </c>
      <c r="H44" s="290">
        <v>42</v>
      </c>
      <c r="I44" s="138" t="s">
        <v>44</v>
      </c>
      <c r="J44" s="212">
        <v>753</v>
      </c>
      <c r="K44" s="212">
        <v>15</v>
      </c>
      <c r="L44" s="212">
        <v>0</v>
      </c>
      <c r="M44" s="94">
        <v>15</v>
      </c>
      <c r="N44" s="63">
        <v>11295</v>
      </c>
      <c r="O44" s="95">
        <v>540</v>
      </c>
      <c r="P44" s="95">
        <v>3.35</v>
      </c>
      <c r="Q44" s="131">
        <v>0</v>
      </c>
      <c r="R44" s="131">
        <v>1809</v>
      </c>
      <c r="S44" s="82" t="s">
        <v>899</v>
      </c>
      <c r="T44" s="95">
        <v>0</v>
      </c>
      <c r="U44" s="63">
        <v>0</v>
      </c>
      <c r="V44" s="390"/>
      <c r="W44" s="63">
        <v>13104</v>
      </c>
      <c r="X44" s="95">
        <v>3000</v>
      </c>
      <c r="Y44" s="95">
        <v>0</v>
      </c>
      <c r="Z44" s="95">
        <v>0</v>
      </c>
      <c r="AA44" s="94">
        <v>0</v>
      </c>
      <c r="AB44" s="99" t="s">
        <v>45</v>
      </c>
      <c r="AC44" s="86">
        <v>6160</v>
      </c>
      <c r="AD44" s="63">
        <v>9160</v>
      </c>
      <c r="AE44" s="63">
        <v>22264</v>
      </c>
    </row>
    <row r="45" spans="1:31" ht="25" x14ac:dyDescent="0.2">
      <c r="A45" s="203" t="s">
        <v>897</v>
      </c>
      <c r="B45" s="138"/>
      <c r="C45" s="33" t="s">
        <v>115</v>
      </c>
      <c r="D45" s="33" t="s">
        <v>149</v>
      </c>
      <c r="E45" s="69" t="s">
        <v>898</v>
      </c>
      <c r="F45" s="33" t="s">
        <v>900</v>
      </c>
      <c r="G45" s="211" t="s">
        <v>901</v>
      </c>
      <c r="H45" s="290">
        <v>42</v>
      </c>
      <c r="I45" s="138" t="s">
        <v>44</v>
      </c>
      <c r="J45" s="212">
        <v>753</v>
      </c>
      <c r="K45" s="212">
        <v>0</v>
      </c>
      <c r="L45" s="212">
        <v>17</v>
      </c>
      <c r="M45" s="94">
        <v>17</v>
      </c>
      <c r="N45" s="63">
        <v>12801</v>
      </c>
      <c r="O45" s="95">
        <v>612</v>
      </c>
      <c r="P45" s="95">
        <v>3.35</v>
      </c>
      <c r="Q45" s="131">
        <v>0</v>
      </c>
      <c r="R45" s="131">
        <v>2050.2000000000003</v>
      </c>
      <c r="S45" s="82" t="s">
        <v>899</v>
      </c>
      <c r="T45" s="95">
        <v>0</v>
      </c>
      <c r="U45" s="63">
        <v>0</v>
      </c>
      <c r="V45" s="36"/>
      <c r="W45" s="63">
        <v>14851.2</v>
      </c>
      <c r="X45" s="95">
        <v>3400</v>
      </c>
      <c r="Y45" s="95">
        <v>0</v>
      </c>
      <c r="Z45" s="95">
        <v>0</v>
      </c>
      <c r="AA45" s="94">
        <v>0</v>
      </c>
      <c r="AB45" s="99" t="s">
        <v>45</v>
      </c>
      <c r="AC45" s="86">
        <v>6160</v>
      </c>
      <c r="AD45" s="63">
        <v>9560</v>
      </c>
      <c r="AE45" s="63">
        <v>24411.200000000001</v>
      </c>
    </row>
    <row r="46" spans="1:31" ht="25" x14ac:dyDescent="0.2">
      <c r="A46" s="203" t="s">
        <v>908</v>
      </c>
      <c r="B46" s="138"/>
      <c r="C46" s="33" t="s">
        <v>115</v>
      </c>
      <c r="D46" s="33" t="s">
        <v>149</v>
      </c>
      <c r="E46" s="69" t="s">
        <v>898</v>
      </c>
      <c r="F46" s="33" t="s">
        <v>119</v>
      </c>
      <c r="G46" s="211" t="s">
        <v>120</v>
      </c>
      <c r="H46" s="290">
        <v>42</v>
      </c>
      <c r="I46" s="138" t="s">
        <v>44</v>
      </c>
      <c r="J46" s="212">
        <v>753</v>
      </c>
      <c r="K46" s="212">
        <v>3</v>
      </c>
      <c r="L46" s="212">
        <v>0</v>
      </c>
      <c r="M46" s="94">
        <v>3</v>
      </c>
      <c r="N46" s="151">
        <v>2259</v>
      </c>
      <c r="O46" s="95">
        <v>108</v>
      </c>
      <c r="P46" s="95">
        <v>3.35</v>
      </c>
      <c r="Q46" s="131">
        <v>0</v>
      </c>
      <c r="R46" s="131">
        <v>361.8</v>
      </c>
      <c r="S46" s="82" t="s">
        <v>909</v>
      </c>
      <c r="T46" s="95">
        <v>0</v>
      </c>
      <c r="U46" s="63">
        <v>0</v>
      </c>
      <c r="V46" s="36"/>
      <c r="W46" s="63">
        <v>2620.8000000000002</v>
      </c>
      <c r="X46" s="95">
        <v>600</v>
      </c>
      <c r="Y46" s="95">
        <v>0</v>
      </c>
      <c r="Z46" s="95">
        <v>0</v>
      </c>
      <c r="AA46" s="94">
        <v>0</v>
      </c>
      <c r="AB46" s="99" t="s">
        <v>45</v>
      </c>
      <c r="AC46" s="86">
        <v>0</v>
      </c>
      <c r="AD46" s="63">
        <v>600</v>
      </c>
      <c r="AE46" s="63">
        <v>3220.8</v>
      </c>
    </row>
    <row r="47" spans="1:31" ht="25" x14ac:dyDescent="0.2">
      <c r="A47" s="203" t="s">
        <v>908</v>
      </c>
      <c r="B47" s="138"/>
      <c r="C47" s="33" t="s">
        <v>115</v>
      </c>
      <c r="D47" s="33" t="s">
        <v>149</v>
      </c>
      <c r="E47" s="69" t="s">
        <v>898</v>
      </c>
      <c r="F47" s="33" t="s">
        <v>900</v>
      </c>
      <c r="G47" s="211" t="s">
        <v>901</v>
      </c>
      <c r="H47" s="290">
        <v>42</v>
      </c>
      <c r="I47" s="138" t="s">
        <v>44</v>
      </c>
      <c r="J47" s="212">
        <v>753</v>
      </c>
      <c r="K47" s="212">
        <v>0</v>
      </c>
      <c r="L47" s="212">
        <v>3</v>
      </c>
      <c r="M47" s="94">
        <v>3</v>
      </c>
      <c r="N47" s="63">
        <v>2259</v>
      </c>
      <c r="O47" s="95">
        <v>108</v>
      </c>
      <c r="P47" s="95">
        <v>3.35</v>
      </c>
      <c r="Q47" s="131">
        <v>0</v>
      </c>
      <c r="R47" s="131">
        <v>361.8</v>
      </c>
      <c r="S47" s="82" t="s">
        <v>909</v>
      </c>
      <c r="T47" s="95">
        <v>0</v>
      </c>
      <c r="U47" s="63">
        <v>0</v>
      </c>
      <c r="V47" s="36"/>
      <c r="W47" s="63">
        <v>2620.8000000000002</v>
      </c>
      <c r="X47" s="95">
        <v>600</v>
      </c>
      <c r="Y47" s="95">
        <v>0</v>
      </c>
      <c r="Z47" s="95">
        <v>0</v>
      </c>
      <c r="AA47" s="94">
        <v>0</v>
      </c>
      <c r="AB47" s="99" t="s">
        <v>45</v>
      </c>
      <c r="AC47" s="86">
        <v>0</v>
      </c>
      <c r="AD47" s="63">
        <v>600</v>
      </c>
      <c r="AE47" s="63">
        <v>3220.8</v>
      </c>
    </row>
    <row r="48" spans="1:31" ht="37" x14ac:dyDescent="0.2">
      <c r="A48" s="203" t="s">
        <v>924</v>
      </c>
      <c r="B48" s="138"/>
      <c r="C48" s="33" t="s">
        <v>115</v>
      </c>
      <c r="D48" s="33" t="s">
        <v>149</v>
      </c>
      <c r="E48" s="69" t="s">
        <v>898</v>
      </c>
      <c r="F48" s="69" t="s">
        <v>925</v>
      </c>
      <c r="G48" s="211" t="s">
        <v>712</v>
      </c>
      <c r="H48" s="290">
        <v>42</v>
      </c>
      <c r="I48" s="138" t="s">
        <v>44</v>
      </c>
      <c r="J48" s="212">
        <v>1200</v>
      </c>
      <c r="K48" s="212">
        <v>0</v>
      </c>
      <c r="L48" s="212">
        <v>18</v>
      </c>
      <c r="M48" s="94">
        <v>18</v>
      </c>
      <c r="N48" s="151">
        <v>21600</v>
      </c>
      <c r="O48" s="95">
        <v>648</v>
      </c>
      <c r="P48" s="95">
        <v>3.35</v>
      </c>
      <c r="Q48" s="131">
        <v>0</v>
      </c>
      <c r="R48" s="131">
        <v>2170.8000000000002</v>
      </c>
      <c r="S48" s="226" t="s">
        <v>899</v>
      </c>
      <c r="T48" s="95">
        <v>0</v>
      </c>
      <c r="U48" s="63">
        <v>0</v>
      </c>
      <c r="V48" s="36" t="s">
        <v>45</v>
      </c>
      <c r="W48" s="63">
        <v>23770.799999999999</v>
      </c>
      <c r="X48" s="95">
        <v>3600</v>
      </c>
      <c r="Y48" s="95">
        <v>0</v>
      </c>
      <c r="Z48" s="95">
        <v>0</v>
      </c>
      <c r="AA48" s="94">
        <v>0</v>
      </c>
      <c r="AB48" s="99"/>
      <c r="AC48" s="86">
        <v>6160</v>
      </c>
      <c r="AD48" s="63">
        <v>9760</v>
      </c>
      <c r="AE48" s="63">
        <v>33530.800000000003</v>
      </c>
    </row>
    <row r="49" spans="1:31" ht="37" x14ac:dyDescent="0.2">
      <c r="A49" s="446" t="s">
        <v>929</v>
      </c>
      <c r="B49" s="447"/>
      <c r="C49" s="448" t="s">
        <v>115</v>
      </c>
      <c r="D49" s="448" t="s">
        <v>149</v>
      </c>
      <c r="E49" s="111" t="s">
        <v>898</v>
      </c>
      <c r="F49" s="111" t="s">
        <v>925</v>
      </c>
      <c r="G49" s="449" t="s">
        <v>712</v>
      </c>
      <c r="H49" s="450">
        <v>42</v>
      </c>
      <c r="I49" s="447" t="s">
        <v>44</v>
      </c>
      <c r="J49" s="451">
        <v>1200</v>
      </c>
      <c r="K49" s="451">
        <v>0</v>
      </c>
      <c r="L49" s="451">
        <v>4</v>
      </c>
      <c r="M49" s="150">
        <v>4</v>
      </c>
      <c r="N49" s="151">
        <v>4800</v>
      </c>
      <c r="O49" s="152">
        <v>144</v>
      </c>
      <c r="P49" s="152">
        <v>3.35</v>
      </c>
      <c r="Q49" s="153">
        <v>0</v>
      </c>
      <c r="R49" s="153">
        <v>482.40000000000003</v>
      </c>
      <c r="S49" s="154" t="s">
        <v>899</v>
      </c>
      <c r="T49" s="152">
        <v>0</v>
      </c>
      <c r="U49" s="151">
        <v>0</v>
      </c>
      <c r="V49" s="100" t="s">
        <v>45</v>
      </c>
      <c r="W49" s="151">
        <v>5282.4</v>
      </c>
      <c r="X49" s="152">
        <v>800</v>
      </c>
      <c r="Y49" s="152">
        <v>0</v>
      </c>
      <c r="Z49" s="152">
        <v>0</v>
      </c>
      <c r="AA49" s="150">
        <v>0</v>
      </c>
      <c r="AB49" s="161"/>
      <c r="AC49" s="156">
        <v>0</v>
      </c>
      <c r="AD49" s="151">
        <v>800</v>
      </c>
      <c r="AE49" s="151">
        <v>6082.4</v>
      </c>
    </row>
    <row r="50" spans="1:31" ht="17" x14ac:dyDescent="0.2">
      <c r="A50" s="452" t="s">
        <v>1072</v>
      </c>
      <c r="B50" s="453"/>
      <c r="C50" s="453"/>
      <c r="D50" s="453"/>
      <c r="E50" s="453"/>
      <c r="F50" s="453"/>
      <c r="G50" s="453"/>
      <c r="H50" s="453"/>
      <c r="I50" s="453"/>
      <c r="J50" s="453"/>
      <c r="K50" s="454">
        <f>SUM(K2:K49)</f>
        <v>245</v>
      </c>
      <c r="L50" s="454">
        <f t="shared" ref="L50:M50" si="0">SUM(L2:L49)</f>
        <v>404</v>
      </c>
      <c r="M50" s="454">
        <f t="shared" si="0"/>
        <v>649</v>
      </c>
      <c r="N50" s="453"/>
      <c r="O50" s="453"/>
      <c r="P50" s="453"/>
      <c r="Q50" s="453"/>
      <c r="R50" s="453"/>
      <c r="S50" s="453"/>
      <c r="T50" s="453"/>
      <c r="U50" s="453"/>
      <c r="V50" s="453"/>
      <c r="W50" s="453"/>
      <c r="X50" s="453"/>
      <c r="Y50" s="453"/>
      <c r="Z50" s="453"/>
      <c r="AA50" s="453"/>
      <c r="AB50" s="453"/>
      <c r="AC50" s="453"/>
      <c r="AD50" s="455">
        <f>SUM(AD2:AD49)</f>
        <v>156917</v>
      </c>
      <c r="AE50" s="223"/>
    </row>
  </sheetData>
  <conditionalFormatting sqref="A15:AE49 A13:A14 C13:AE14 A1:AE12 A50">
    <cfRule type="cellIs" dxfId="57" priority="8" operator="equal">
      <formula>3495</formula>
    </cfRule>
  </conditionalFormatting>
  <conditionalFormatting sqref="F1">
    <cfRule type="containsText" dxfId="56" priority="11" operator="containsText" text="3">
      <formula>NOT(ISERROR(SEARCH("3",#REF!)))</formula>
    </cfRule>
  </conditionalFormatting>
  <conditionalFormatting sqref="F1:F13">
    <cfRule type="cellIs" dxfId="55" priority="9" operator="equal">
      <formula>3</formula>
    </cfRule>
  </conditionalFormatting>
  <conditionalFormatting sqref="F1">
    <cfRule type="containsText" dxfId="54" priority="10" operator="containsText" text="3&#10;COURSE&#10;CODE">
      <formula>NOT(ISERROR(SEARCH("3
COURSE
CODE",#REF!)))</formula>
    </cfRule>
  </conditionalFormatting>
  <conditionalFormatting sqref="F2:F3">
    <cfRule type="containsText" dxfId="53" priority="7" operator="containsText" text="3&#10;COURSE&#10;CODE">
      <formula>NOT(ISERROR(SEARCH("3
COURSE
CODE",#REF!)))</formula>
    </cfRule>
  </conditionalFormatting>
  <conditionalFormatting sqref="F4:F13">
    <cfRule type="containsText" dxfId="52" priority="6" operator="containsText" text="3&#10;COURSE&#10;CODE">
      <formula>NOT(ISERROR(SEARCH("3
COURSE
CODE",#REF!)))</formula>
    </cfRule>
  </conditionalFormatting>
  <conditionalFormatting sqref="G13">
    <cfRule type="cellIs" dxfId="51" priority="5" operator="equal">
      <formula>3</formula>
    </cfRule>
  </conditionalFormatting>
  <conditionalFormatting sqref="G13">
    <cfRule type="containsText" dxfId="50" priority="4" operator="containsText" text="3&#10;COURSE&#10;CODE">
      <formula>NOT(ISERROR(SEARCH("3
COURSE
CODE",#REF!)))</formula>
    </cfRule>
  </conditionalFormatting>
  <conditionalFormatting sqref="F14:F47">
    <cfRule type="containsText" dxfId="49" priority="3" operator="containsText" text="3&#10;COURSE&#10;CODE">
      <formula>NOT(ISERROR(SEARCH("3
COURSE
CODE",#REF!)))</formula>
    </cfRule>
  </conditionalFormatting>
  <conditionalFormatting sqref="F14:F49">
    <cfRule type="cellIs" dxfId="48" priority="2" operator="equal">
      <formula>3</formula>
    </cfRule>
  </conditionalFormatting>
  <conditionalFormatting sqref="F48:F49">
    <cfRule type="containsText" dxfId="47" priority="1" operator="containsText" text="3&#10;COURSE&#10;CODE">
      <formula>NOT(ISERROR(SEARCH("3
COURSE
CODE",#REF!)))</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2260-106A-A34D-8D3B-B5155D14640E}">
  <dimension ref="B1:W19"/>
  <sheetViews>
    <sheetView workbookViewId="0">
      <selection activeCell="E21" sqref="E21"/>
    </sheetView>
  </sheetViews>
  <sheetFormatPr baseColWidth="10" defaultColWidth="8.83203125" defaultRowHeight="16" x14ac:dyDescent="0.2"/>
  <cols>
    <col min="2" max="2" width="9" customWidth="1"/>
    <col min="3" max="3" width="38" customWidth="1"/>
    <col min="4" max="4" width="15.83203125" customWidth="1"/>
    <col min="5" max="5" width="16.5" customWidth="1"/>
    <col min="6" max="6" width="15.83203125" customWidth="1"/>
    <col min="7" max="7" width="14.83203125" customWidth="1"/>
    <col min="8" max="8" width="17.33203125" customWidth="1"/>
    <col min="9" max="9" width="3.1640625" style="384" customWidth="1"/>
    <col min="10" max="10" width="6.33203125" style="385" hidden="1" customWidth="1"/>
    <col min="11" max="11" width="6.6640625" style="385" hidden="1" customWidth="1"/>
    <col min="12" max="12" width="6.33203125" style="385" hidden="1" customWidth="1"/>
    <col min="13" max="13" width="7" style="385" hidden="1" customWidth="1"/>
    <col min="14" max="14" width="6.5" style="385" hidden="1" customWidth="1"/>
    <col min="15" max="15" width="5.6640625" style="385" hidden="1" customWidth="1"/>
    <col min="16" max="16" width="5.83203125" style="385" hidden="1" customWidth="1"/>
    <col min="17" max="17" width="6.83203125" style="385" hidden="1" customWidth="1"/>
    <col min="18" max="18" width="7.1640625" style="385" hidden="1" customWidth="1"/>
    <col min="19" max="19" width="6.5" style="385" hidden="1" customWidth="1"/>
    <col min="20" max="20" width="7.5" style="385" hidden="1" customWidth="1"/>
    <col min="21" max="21" width="6.5" style="385" hidden="1" customWidth="1"/>
    <col min="22" max="22" width="8.6640625" style="385" customWidth="1"/>
    <col min="23" max="23" width="57.6640625" style="336" customWidth="1"/>
  </cols>
  <sheetData>
    <row r="1" spans="2:23" ht="37.5" customHeight="1" x14ac:dyDescent="0.2">
      <c r="B1" s="443" t="s">
        <v>1071</v>
      </c>
      <c r="C1" s="444"/>
      <c r="D1" s="444"/>
      <c r="E1" s="444"/>
      <c r="F1" s="444"/>
      <c r="G1" s="444"/>
      <c r="H1" s="444"/>
      <c r="I1" s="344"/>
      <c r="J1" s="345"/>
      <c r="K1" s="345"/>
      <c r="L1" s="345"/>
      <c r="M1" s="345"/>
      <c r="N1" s="345"/>
      <c r="O1" s="345"/>
      <c r="P1" s="345"/>
      <c r="Q1" s="345"/>
      <c r="R1" s="345"/>
      <c r="S1" s="345"/>
      <c r="T1" s="345"/>
      <c r="U1" s="345"/>
      <c r="V1" s="345"/>
      <c r="W1" s="346"/>
    </row>
    <row r="2" spans="2:23" ht="36" x14ac:dyDescent="0.2">
      <c r="B2" s="347" t="s">
        <v>941</v>
      </c>
      <c r="C2" s="347" t="s">
        <v>942</v>
      </c>
      <c r="D2" s="348" t="s">
        <v>943</v>
      </c>
      <c r="E2" s="348" t="s">
        <v>944</v>
      </c>
      <c r="F2" s="348" t="s">
        <v>945</v>
      </c>
      <c r="G2" s="348" t="s">
        <v>946</v>
      </c>
      <c r="H2" s="347" t="s">
        <v>947</v>
      </c>
      <c r="I2" s="349"/>
      <c r="J2" s="350" t="s">
        <v>948</v>
      </c>
      <c r="K2" s="350" t="s">
        <v>949</v>
      </c>
      <c r="L2" s="350" t="s">
        <v>950</v>
      </c>
      <c r="M2" s="350" t="s">
        <v>951</v>
      </c>
      <c r="N2" s="350" t="s">
        <v>952</v>
      </c>
      <c r="O2" s="350" t="s">
        <v>953</v>
      </c>
      <c r="P2" s="350" t="s">
        <v>954</v>
      </c>
      <c r="Q2" s="350" t="s">
        <v>955</v>
      </c>
      <c r="R2" s="350" t="s">
        <v>956</v>
      </c>
      <c r="S2" s="350" t="s">
        <v>957</v>
      </c>
      <c r="T2" s="350" t="s">
        <v>958</v>
      </c>
      <c r="U2" s="350" t="s">
        <v>959</v>
      </c>
      <c r="V2" s="351" t="s">
        <v>960</v>
      </c>
      <c r="W2" s="352" t="s">
        <v>961</v>
      </c>
    </row>
    <row r="3" spans="2:23" ht="52" customHeight="1" x14ac:dyDescent="0.2">
      <c r="B3" s="353">
        <v>6.01</v>
      </c>
      <c r="C3" s="354" t="s">
        <v>962</v>
      </c>
      <c r="D3" s="355">
        <v>0</v>
      </c>
      <c r="E3" s="355">
        <v>0</v>
      </c>
      <c r="F3" s="355">
        <v>0</v>
      </c>
      <c r="G3" s="223"/>
      <c r="H3" s="356">
        <f>SUM(D3:F3)</f>
        <v>0</v>
      </c>
      <c r="I3" s="357"/>
      <c r="J3" s="358"/>
      <c r="K3" s="358"/>
      <c r="L3" s="358"/>
      <c r="M3" s="358"/>
      <c r="N3" s="358"/>
      <c r="O3" s="358">
        <v>5</v>
      </c>
      <c r="P3" s="358"/>
      <c r="Q3" s="358">
        <v>5</v>
      </c>
      <c r="R3" s="358"/>
      <c r="S3" s="358"/>
      <c r="T3" s="358"/>
      <c r="U3" s="358"/>
      <c r="V3" s="359">
        <v>0</v>
      </c>
      <c r="W3" s="360" t="s">
        <v>963</v>
      </c>
    </row>
    <row r="4" spans="2:23" ht="40" customHeight="1" x14ac:dyDescent="0.2">
      <c r="B4" s="353">
        <v>6.03</v>
      </c>
      <c r="C4" s="244" t="s">
        <v>964</v>
      </c>
      <c r="D4" s="361">
        <v>7300</v>
      </c>
      <c r="E4" s="361">
        <v>660</v>
      </c>
      <c r="F4" s="361">
        <v>710</v>
      </c>
      <c r="G4" s="361"/>
      <c r="H4" s="362">
        <f>SUM(D4:G4)</f>
        <v>8670</v>
      </c>
      <c r="I4" s="363"/>
      <c r="J4" s="364"/>
      <c r="K4" s="364">
        <v>135</v>
      </c>
      <c r="L4" s="364">
        <v>4</v>
      </c>
      <c r="M4" s="364"/>
      <c r="N4" s="364"/>
      <c r="O4" s="364"/>
      <c r="P4" s="364"/>
      <c r="Q4" s="364">
        <v>5</v>
      </c>
      <c r="R4" s="364"/>
      <c r="S4" s="364">
        <v>2</v>
      </c>
      <c r="T4" s="364"/>
      <c r="U4" s="364"/>
      <c r="V4" s="365">
        <f>SUM(J4:U4)</f>
        <v>146</v>
      </c>
      <c r="W4" s="360" t="s">
        <v>965</v>
      </c>
    </row>
    <row r="5" spans="2:23" ht="53" customHeight="1" x14ac:dyDescent="0.2">
      <c r="B5" s="353">
        <v>6.04</v>
      </c>
      <c r="C5" s="244" t="s">
        <v>966</v>
      </c>
      <c r="D5" s="361">
        <v>5200</v>
      </c>
      <c r="E5" s="361">
        <v>660</v>
      </c>
      <c r="F5" s="361">
        <v>710</v>
      </c>
      <c r="G5" s="361"/>
      <c r="H5" s="362">
        <f>SUM(D5:G5)</f>
        <v>6570</v>
      </c>
      <c r="I5" s="363"/>
      <c r="J5" s="364">
        <v>96</v>
      </c>
      <c r="K5" s="364"/>
      <c r="L5" s="364">
        <v>2</v>
      </c>
      <c r="M5" s="364"/>
      <c r="N5" s="364">
        <v>4</v>
      </c>
      <c r="O5" s="364"/>
      <c r="P5" s="364"/>
      <c r="Q5" s="364"/>
      <c r="R5" s="364"/>
      <c r="S5" s="364">
        <v>2</v>
      </c>
      <c r="T5" s="364"/>
      <c r="U5" s="364"/>
      <c r="V5" s="365">
        <f>SUM(J5:U5)</f>
        <v>104</v>
      </c>
      <c r="W5" s="366" t="s">
        <v>965</v>
      </c>
    </row>
    <row r="6" spans="2:23" ht="47" customHeight="1" x14ac:dyDescent="0.2">
      <c r="B6" s="353">
        <v>6.06</v>
      </c>
      <c r="C6" s="367" t="s">
        <v>967</v>
      </c>
      <c r="D6" s="355"/>
      <c r="E6" s="355">
        <v>0</v>
      </c>
      <c r="F6" s="355">
        <v>0</v>
      </c>
      <c r="G6" s="355">
        <v>7500</v>
      </c>
      <c r="H6" s="356">
        <v>7500</v>
      </c>
      <c r="I6" s="363"/>
      <c r="J6" s="364"/>
      <c r="K6" s="364"/>
      <c r="L6" s="364">
        <v>4</v>
      </c>
      <c r="M6" s="364"/>
      <c r="N6" s="364"/>
      <c r="O6" s="364">
        <v>40</v>
      </c>
      <c r="P6" s="364"/>
      <c r="Q6" s="364">
        <v>30</v>
      </c>
      <c r="R6" s="364"/>
      <c r="S6" s="364"/>
      <c r="T6" s="364"/>
      <c r="U6" s="364"/>
      <c r="V6" s="365">
        <f>SUM(J6:U6)</f>
        <v>74</v>
      </c>
      <c r="W6" s="360" t="s">
        <v>1069</v>
      </c>
    </row>
    <row r="7" spans="2:23" ht="44" customHeight="1" x14ac:dyDescent="0.2">
      <c r="B7" s="353">
        <v>6.07</v>
      </c>
      <c r="C7" s="354" t="s">
        <v>968</v>
      </c>
      <c r="D7" s="361">
        <v>10000</v>
      </c>
      <c r="E7" s="355">
        <v>2760</v>
      </c>
      <c r="F7" s="355">
        <v>3560</v>
      </c>
      <c r="G7" s="355"/>
      <c r="H7" s="356">
        <f t="shared" ref="H7:H13" si="0">SUM(D7:G7)</f>
        <v>16320</v>
      </c>
      <c r="I7" s="363"/>
      <c r="J7" s="364"/>
      <c r="K7" s="364">
        <v>150</v>
      </c>
      <c r="L7" s="364">
        <v>20</v>
      </c>
      <c r="M7" s="364"/>
      <c r="N7" s="364"/>
      <c r="O7" s="364">
        <v>10</v>
      </c>
      <c r="P7" s="364"/>
      <c r="Q7" s="364">
        <v>15</v>
      </c>
      <c r="R7" s="364">
        <v>1</v>
      </c>
      <c r="S7" s="364">
        <v>4</v>
      </c>
      <c r="T7" s="364"/>
      <c r="U7" s="364"/>
      <c r="V7" s="365">
        <f>SUM(J7:U7)</f>
        <v>200</v>
      </c>
      <c r="W7" s="368" t="s">
        <v>965</v>
      </c>
    </row>
    <row r="8" spans="2:23" ht="34" x14ac:dyDescent="0.2">
      <c r="B8" s="353">
        <v>6.08</v>
      </c>
      <c r="C8" s="354" t="s">
        <v>969</v>
      </c>
      <c r="D8" s="356">
        <v>0</v>
      </c>
      <c r="E8" s="356">
        <v>1650</v>
      </c>
      <c r="F8" s="356">
        <v>1625</v>
      </c>
      <c r="G8" s="356">
        <v>10225</v>
      </c>
      <c r="H8" s="369">
        <f t="shared" si="0"/>
        <v>13500</v>
      </c>
      <c r="I8" s="370"/>
      <c r="J8" s="371">
        <v>300</v>
      </c>
      <c r="K8" s="371"/>
      <c r="L8" s="371">
        <v>30</v>
      </c>
      <c r="M8" s="371"/>
      <c r="N8" s="371">
        <v>20</v>
      </c>
      <c r="O8" s="371"/>
      <c r="P8" s="371"/>
      <c r="Q8" s="371">
        <v>20</v>
      </c>
      <c r="R8" s="371">
        <v>1</v>
      </c>
      <c r="S8" s="371">
        <v>4</v>
      </c>
      <c r="T8" s="371"/>
      <c r="U8" s="371"/>
      <c r="V8" s="365">
        <v>325</v>
      </c>
      <c r="W8" s="368" t="s">
        <v>970</v>
      </c>
    </row>
    <row r="9" spans="2:23" ht="50.25" customHeight="1" x14ac:dyDescent="0.2">
      <c r="B9" s="353">
        <v>6.11</v>
      </c>
      <c r="C9" s="244" t="s">
        <v>971</v>
      </c>
      <c r="D9" s="355">
        <v>0</v>
      </c>
      <c r="E9" s="355"/>
      <c r="F9" s="355"/>
      <c r="G9" s="355"/>
      <c r="H9" s="356">
        <f t="shared" si="0"/>
        <v>0</v>
      </c>
      <c r="I9" s="363"/>
      <c r="J9" s="364"/>
      <c r="K9" s="364"/>
      <c r="L9" s="364"/>
      <c r="M9" s="364"/>
      <c r="N9" s="364"/>
      <c r="O9" s="364">
        <v>100</v>
      </c>
      <c r="P9" s="364"/>
      <c r="Q9" s="364">
        <v>100</v>
      </c>
      <c r="R9" s="364"/>
      <c r="S9" s="364"/>
      <c r="T9" s="364"/>
      <c r="U9" s="364"/>
      <c r="V9" s="365">
        <v>0</v>
      </c>
      <c r="W9" s="360" t="s">
        <v>963</v>
      </c>
    </row>
    <row r="10" spans="2:23" ht="74" customHeight="1" x14ac:dyDescent="0.2">
      <c r="B10" s="375">
        <v>6.12</v>
      </c>
      <c r="C10" s="376" t="s">
        <v>972</v>
      </c>
      <c r="D10" s="379">
        <v>0</v>
      </c>
      <c r="E10" s="379">
        <v>0</v>
      </c>
      <c r="F10" s="379">
        <v>0</v>
      </c>
      <c r="G10" s="379">
        <v>0</v>
      </c>
      <c r="H10" s="393">
        <f t="shared" si="0"/>
        <v>0</v>
      </c>
      <c r="I10" s="363"/>
      <c r="J10" s="373"/>
      <c r="K10" s="373">
        <v>80</v>
      </c>
      <c r="L10" s="373"/>
      <c r="M10" s="373"/>
      <c r="N10" s="373"/>
      <c r="O10" s="373"/>
      <c r="P10" s="373"/>
      <c r="Q10" s="373">
        <v>30</v>
      </c>
      <c r="R10" s="373"/>
      <c r="S10" s="373">
        <v>5</v>
      </c>
      <c r="T10" s="373">
        <v>5</v>
      </c>
      <c r="U10" s="373">
        <v>5</v>
      </c>
      <c r="V10" s="374">
        <f>SUM(J10:U10)</f>
        <v>125</v>
      </c>
      <c r="W10" s="368" t="s">
        <v>1006</v>
      </c>
    </row>
    <row r="11" spans="2:23" ht="54" customHeight="1" x14ac:dyDescent="0.2">
      <c r="B11" s="375">
        <v>6.13</v>
      </c>
      <c r="C11" s="376" t="s">
        <v>973</v>
      </c>
      <c r="D11" s="377">
        <v>0</v>
      </c>
      <c r="E11" s="377">
        <v>0</v>
      </c>
      <c r="F11" s="377">
        <v>0</v>
      </c>
      <c r="G11" s="377">
        <v>0</v>
      </c>
      <c r="H11" s="379">
        <f t="shared" si="0"/>
        <v>0</v>
      </c>
      <c r="I11" s="363"/>
      <c r="J11" s="364">
        <v>500</v>
      </c>
      <c r="K11" s="364"/>
      <c r="L11" s="364">
        <v>10</v>
      </c>
      <c r="M11" s="364">
        <v>10</v>
      </c>
      <c r="N11" s="364">
        <v>35</v>
      </c>
      <c r="O11" s="364"/>
      <c r="P11" s="364"/>
      <c r="Q11" s="364">
        <v>30</v>
      </c>
      <c r="R11" s="364"/>
      <c r="S11" s="364">
        <v>3</v>
      </c>
      <c r="T11" s="364"/>
      <c r="U11" s="364"/>
      <c r="V11" s="365">
        <v>578</v>
      </c>
      <c r="W11" s="360" t="s">
        <v>1005</v>
      </c>
    </row>
    <row r="12" spans="2:23" ht="36" customHeight="1" x14ac:dyDescent="0.2">
      <c r="B12" s="375">
        <v>6.14</v>
      </c>
      <c r="C12" s="376" t="s">
        <v>974</v>
      </c>
      <c r="D12" s="377">
        <v>11850</v>
      </c>
      <c r="E12" s="377">
        <v>0</v>
      </c>
      <c r="F12" s="377">
        <v>0</v>
      </c>
      <c r="G12" s="377">
        <v>0</v>
      </c>
      <c r="H12" s="379">
        <f t="shared" si="0"/>
        <v>11850</v>
      </c>
      <c r="I12" s="363"/>
      <c r="J12" s="364"/>
      <c r="K12" s="364">
        <v>383</v>
      </c>
      <c r="L12" s="364">
        <v>5</v>
      </c>
      <c r="M12" s="364"/>
      <c r="N12" s="364"/>
      <c r="O12" s="364">
        <v>20</v>
      </c>
      <c r="P12" s="364"/>
      <c r="Q12" s="364">
        <v>20</v>
      </c>
      <c r="R12" s="364"/>
      <c r="S12" s="364">
        <v>2</v>
      </c>
      <c r="T12" s="364"/>
      <c r="U12" s="364"/>
      <c r="V12" s="364">
        <v>237</v>
      </c>
      <c r="W12" s="360" t="s">
        <v>1013</v>
      </c>
    </row>
    <row r="13" spans="2:23" ht="39" customHeight="1" x14ac:dyDescent="0.2">
      <c r="B13" s="353">
        <v>6.15</v>
      </c>
      <c r="C13" s="354" t="s">
        <v>975</v>
      </c>
      <c r="D13" s="355">
        <v>4150</v>
      </c>
      <c r="E13" s="355"/>
      <c r="F13" s="355">
        <v>3471</v>
      </c>
      <c r="G13" s="355"/>
      <c r="H13" s="356">
        <f t="shared" si="0"/>
        <v>7621</v>
      </c>
      <c r="I13" s="363"/>
      <c r="J13" s="364">
        <v>66</v>
      </c>
      <c r="K13" s="364">
        <v>3</v>
      </c>
      <c r="L13" s="364">
        <v>3</v>
      </c>
      <c r="M13" s="364">
        <v>0</v>
      </c>
      <c r="N13" s="364">
        <v>3</v>
      </c>
      <c r="O13" s="364">
        <v>0</v>
      </c>
      <c r="P13" s="364">
        <v>0</v>
      </c>
      <c r="Q13" s="364">
        <v>5</v>
      </c>
      <c r="R13" s="364">
        <v>1</v>
      </c>
      <c r="S13" s="364">
        <v>2</v>
      </c>
      <c r="T13" s="364">
        <v>0</v>
      </c>
      <c r="U13" s="364">
        <v>0</v>
      </c>
      <c r="V13" s="365">
        <f t="shared" ref="V13:V17" si="1">SUM(J13:U13)</f>
        <v>83</v>
      </c>
      <c r="W13" s="360" t="s">
        <v>965</v>
      </c>
    </row>
    <row r="14" spans="2:23" ht="40" customHeight="1" x14ac:dyDescent="0.2">
      <c r="B14" s="353">
        <v>6.21</v>
      </c>
      <c r="C14" s="354" t="s">
        <v>976</v>
      </c>
      <c r="D14" s="355">
        <v>0</v>
      </c>
      <c r="E14" s="355">
        <v>0</v>
      </c>
      <c r="F14" s="355">
        <v>1000</v>
      </c>
      <c r="G14" s="355">
        <v>7425</v>
      </c>
      <c r="H14" s="356">
        <v>8425</v>
      </c>
      <c r="I14" s="363"/>
      <c r="J14" s="364">
        <v>225</v>
      </c>
      <c r="K14" s="364"/>
      <c r="L14" s="364">
        <v>15</v>
      </c>
      <c r="M14" s="364">
        <v>15</v>
      </c>
      <c r="N14" s="364">
        <v>10</v>
      </c>
      <c r="O14" s="364"/>
      <c r="P14" s="364"/>
      <c r="Q14" s="364">
        <v>15</v>
      </c>
      <c r="R14" s="364"/>
      <c r="S14" s="364">
        <v>3</v>
      </c>
      <c r="T14" s="364"/>
      <c r="U14" s="364"/>
      <c r="V14" s="365">
        <f t="shared" si="1"/>
        <v>283</v>
      </c>
      <c r="W14" s="360" t="s">
        <v>965</v>
      </c>
    </row>
    <row r="15" spans="2:23" ht="103" customHeight="1" x14ac:dyDescent="0.2">
      <c r="B15" s="375">
        <v>6.29</v>
      </c>
      <c r="C15" s="376" t="s">
        <v>977</v>
      </c>
      <c r="D15" s="377">
        <v>0</v>
      </c>
      <c r="E15" s="377">
        <v>0</v>
      </c>
      <c r="F15" s="377">
        <v>0</v>
      </c>
      <c r="G15" s="378">
        <v>0</v>
      </c>
      <c r="H15" s="379">
        <v>0</v>
      </c>
      <c r="I15" s="363"/>
      <c r="J15" s="364"/>
      <c r="K15" s="364">
        <v>20</v>
      </c>
      <c r="L15" s="364">
        <v>5</v>
      </c>
      <c r="M15" s="364">
        <v>20</v>
      </c>
      <c r="N15" s="364"/>
      <c r="O15" s="364">
        <v>9</v>
      </c>
      <c r="P15" s="364"/>
      <c r="Q15" s="364">
        <v>5</v>
      </c>
      <c r="R15" s="364">
        <v>1</v>
      </c>
      <c r="S15" s="364">
        <v>5</v>
      </c>
      <c r="T15" s="364"/>
      <c r="U15" s="364"/>
      <c r="V15" s="365">
        <v>0</v>
      </c>
      <c r="W15" s="360" t="s">
        <v>981</v>
      </c>
    </row>
    <row r="16" spans="2:23" ht="40" customHeight="1" x14ac:dyDescent="0.2">
      <c r="B16" s="353">
        <v>6.3</v>
      </c>
      <c r="C16" s="354" t="s">
        <v>978</v>
      </c>
      <c r="D16" s="355">
        <v>23300</v>
      </c>
      <c r="E16" s="355"/>
      <c r="F16" s="355"/>
      <c r="G16" s="355"/>
      <c r="H16" s="356">
        <v>23300</v>
      </c>
      <c r="I16" s="363"/>
      <c r="J16" s="364">
        <v>400</v>
      </c>
      <c r="K16" s="364">
        <v>0</v>
      </c>
      <c r="L16" s="364">
        <v>5</v>
      </c>
      <c r="M16" s="364">
        <v>20</v>
      </c>
      <c r="N16" s="364">
        <v>20</v>
      </c>
      <c r="O16" s="364">
        <v>0</v>
      </c>
      <c r="P16" s="364">
        <v>0</v>
      </c>
      <c r="Q16" s="364">
        <v>10</v>
      </c>
      <c r="R16" s="364">
        <v>1</v>
      </c>
      <c r="S16" s="364">
        <v>2</v>
      </c>
      <c r="T16" s="364">
        <v>8</v>
      </c>
      <c r="U16" s="364">
        <v>0</v>
      </c>
      <c r="V16" s="365">
        <f t="shared" si="1"/>
        <v>466</v>
      </c>
      <c r="W16" s="360" t="s">
        <v>965</v>
      </c>
    </row>
    <row r="17" spans="2:23" ht="31.5" customHeight="1" x14ac:dyDescent="0.2">
      <c r="B17" s="353">
        <v>6.31</v>
      </c>
      <c r="C17" s="354" t="s">
        <v>979</v>
      </c>
      <c r="D17" s="355">
        <v>16000</v>
      </c>
      <c r="E17" s="355">
        <v>2376</v>
      </c>
      <c r="F17" s="355">
        <v>2800</v>
      </c>
      <c r="G17" s="355"/>
      <c r="H17" s="356">
        <f>SUM(D17:G17)</f>
        <v>21176</v>
      </c>
      <c r="I17" s="363"/>
      <c r="J17" s="364">
        <v>270</v>
      </c>
      <c r="K17" s="364"/>
      <c r="L17" s="364">
        <v>24</v>
      </c>
      <c r="M17" s="364">
        <v>10</v>
      </c>
      <c r="N17" s="364">
        <v>12</v>
      </c>
      <c r="O17" s="364"/>
      <c r="P17" s="364"/>
      <c r="Q17" s="364">
        <v>2</v>
      </c>
      <c r="R17" s="364"/>
      <c r="S17" s="364">
        <v>2</v>
      </c>
      <c r="T17" s="364"/>
      <c r="U17" s="364"/>
      <c r="V17" s="365">
        <f t="shared" si="1"/>
        <v>320</v>
      </c>
      <c r="W17" s="360" t="s">
        <v>965</v>
      </c>
    </row>
    <row r="18" spans="2:23" ht="39" customHeight="1" x14ac:dyDescent="0.2">
      <c r="B18" s="353">
        <v>6.32</v>
      </c>
      <c r="C18" s="244" t="s">
        <v>980</v>
      </c>
      <c r="D18" s="362">
        <v>9850</v>
      </c>
      <c r="E18" s="361">
        <v>4500</v>
      </c>
      <c r="F18" s="361">
        <v>1250</v>
      </c>
      <c r="G18" s="361"/>
      <c r="H18" s="372">
        <f>SUM(D18:G18)</f>
        <v>15600</v>
      </c>
      <c r="I18" s="363"/>
      <c r="J18" s="364">
        <v>175</v>
      </c>
      <c r="K18" s="364"/>
      <c r="L18" s="364">
        <v>15</v>
      </c>
      <c r="M18" s="364">
        <v>10</v>
      </c>
      <c r="N18" s="364">
        <v>10</v>
      </c>
      <c r="O18" s="364"/>
      <c r="P18" s="364"/>
      <c r="Q18" s="364">
        <v>40</v>
      </c>
      <c r="R18" s="364">
        <v>2</v>
      </c>
      <c r="S18" s="364">
        <v>10</v>
      </c>
      <c r="T18" s="364">
        <v>10</v>
      </c>
      <c r="U18" s="364"/>
      <c r="V18" s="365">
        <v>213</v>
      </c>
      <c r="W18" s="360" t="s">
        <v>965</v>
      </c>
    </row>
    <row r="19" spans="2:23" ht="19" x14ac:dyDescent="0.25">
      <c r="B19" s="380"/>
      <c r="C19" s="380"/>
      <c r="D19" s="380"/>
      <c r="F19" s="380"/>
      <c r="G19" s="381" t="s">
        <v>930</v>
      </c>
      <c r="H19" s="382">
        <f>SUM(H3:H18)</f>
        <v>140532</v>
      </c>
      <c r="I19" s="344"/>
      <c r="J19" s="383"/>
      <c r="K19" s="383"/>
      <c r="L19" s="383"/>
      <c r="M19" s="383"/>
      <c r="N19" s="383"/>
      <c r="O19" s="383"/>
      <c r="P19" s="383"/>
      <c r="Q19" s="383"/>
      <c r="R19" s="383"/>
      <c r="S19" s="383"/>
      <c r="T19" s="383"/>
      <c r="U19" s="383"/>
      <c r="V19" s="383"/>
    </row>
  </sheetData>
  <mergeCells count="1">
    <mergeCell ref="B1:H1"/>
  </mergeCells>
  <pageMargins left="0.7" right="0.7" top="0.75" bottom="0.75" header="0.3" footer="0.3"/>
  <legacyDrawing r:id="rId1"/>
</worksheet>
</file>

<file path=docMetadata/LabelInfo.xml><?xml version="1.0" encoding="utf-8"?>
<clbl:labelList xmlns:clbl="http://schemas.microsoft.com/office/2020/mipLabelMetadata">
  <clbl:label id="{ff43d531-13d9-421a-948b-78aaf4eac418}" enabled="1" method="Standard" siteId="{043c5d87-8370-464f-af11-0c9b9db80d82}"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C1B Program Approvals</vt:lpstr>
      <vt:lpstr>Durham College</vt:lpstr>
      <vt:lpstr>Loyalist</vt:lpstr>
      <vt:lpstr>Fleming</vt:lpstr>
      <vt:lpstr>TLD</vt:lpstr>
      <vt:lpstr>PVNC</vt:lpstr>
      <vt:lpstr>KPR</vt:lpstr>
      <vt:lpstr>DDSB</vt:lpstr>
      <vt:lpstr>DCDSB</vt:lpstr>
      <vt:lpstr>Forums and Activities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Hughes</dc:creator>
  <cp:lastModifiedBy>Stephen Hughes</cp:lastModifiedBy>
  <dcterms:created xsi:type="dcterms:W3CDTF">2025-04-16T15:26:08Z</dcterms:created>
  <dcterms:modified xsi:type="dcterms:W3CDTF">2025-06-24T15:32:23Z</dcterms:modified>
</cp:coreProperties>
</file>